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řílepy\Projekt\30.3.2020\Projekt\Tisk\"/>
    </mc:Choice>
  </mc:AlternateContent>
  <bookViews>
    <workbookView xWindow="0" yWindow="0" windowWidth="23040" windowHeight="9384"/>
  </bookViews>
  <sheets>
    <sheet name="Rekapitulace stavby" sheetId="1" r:id="rId1"/>
    <sheet name="20-2-0 - Vedlejší a ostat..." sheetId="2" r:id="rId2"/>
    <sheet name="20-2-1 - MK-12d SO 101" sheetId="3" r:id="rId3"/>
    <sheet name="20-2-2 - MK-12d SO 102" sheetId="4" r:id="rId4"/>
  </sheets>
  <definedNames>
    <definedName name="_xlnm._FilterDatabase" localSheetId="1" hidden="1">'20-2-0 - Vedlejší a ostat...'!$C$120:$K$143</definedName>
    <definedName name="_xlnm._FilterDatabase" localSheetId="2" hidden="1">'20-2-1 - MK-12d SO 101'!$C$122:$K$218</definedName>
    <definedName name="_xlnm._FilterDatabase" localSheetId="3" hidden="1">'20-2-2 - MK-12d SO 102'!$C$122:$K$211</definedName>
    <definedName name="_xlnm.Print_Titles" localSheetId="1">'20-2-0 - Vedlejší a ostat...'!$120:$120</definedName>
    <definedName name="_xlnm.Print_Titles" localSheetId="2">'20-2-1 - MK-12d SO 101'!$122:$122</definedName>
    <definedName name="_xlnm.Print_Titles" localSheetId="3">'20-2-2 - MK-12d SO 102'!$122:$122</definedName>
    <definedName name="_xlnm.Print_Titles" localSheetId="0">'Rekapitulace stavby'!$92:$92</definedName>
    <definedName name="_xlnm.Print_Area" localSheetId="1">'20-2-0 - Vedlejší a ostat...'!$C$4:$J$39,'20-2-0 - Vedlejší a ostat...'!$C$50:$J$76,'20-2-0 - Vedlejší a ostat...'!$C$82:$J$102,'20-2-0 - Vedlejší a ostat...'!$C$108:$K$143</definedName>
    <definedName name="_xlnm.Print_Area" localSheetId="2">'20-2-1 - MK-12d SO 101'!$C$4:$J$39,'20-2-1 - MK-12d SO 101'!$C$50:$J$76,'20-2-1 - MK-12d SO 101'!$C$82:$J$104,'20-2-1 - MK-12d SO 101'!$C$110:$K$218</definedName>
    <definedName name="_xlnm.Print_Area" localSheetId="3">'20-2-2 - MK-12d SO 102'!$C$4:$J$39,'20-2-2 - MK-12d SO 102'!$C$50:$J$76,'20-2-2 - MK-12d SO 102'!$C$82:$J$104,'20-2-2 - MK-12d SO 102'!$C$110:$K$211</definedName>
    <definedName name="_xlnm.Print_Area" localSheetId="0">'Rekapitulace stavby'!$D$4:$AO$76,'Rekapitulace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210" i="4"/>
  <c r="BH210" i="4"/>
  <c r="BG210" i="4"/>
  <c r="BF210" i="4"/>
  <c r="T210" i="4"/>
  <c r="T209" i="4"/>
  <c r="R210" i="4"/>
  <c r="R209" i="4"/>
  <c r="P210" i="4"/>
  <c r="P209" i="4"/>
  <c r="BI205" i="4"/>
  <c r="BH205" i="4"/>
  <c r="BG205" i="4"/>
  <c r="BF205" i="4"/>
  <c r="T205" i="4"/>
  <c r="R205" i="4"/>
  <c r="P205" i="4"/>
  <c r="BI202" i="4"/>
  <c r="BH202" i="4"/>
  <c r="BG202" i="4"/>
  <c r="BF202" i="4"/>
  <c r="T202" i="4"/>
  <c r="R202" i="4"/>
  <c r="P202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2" i="4"/>
  <c r="BH192" i="4"/>
  <c r="BG192" i="4"/>
  <c r="BF192" i="4"/>
  <c r="T192" i="4"/>
  <c r="R192" i="4"/>
  <c r="P192" i="4"/>
  <c r="BI188" i="4"/>
  <c r="BH188" i="4"/>
  <c r="BG188" i="4"/>
  <c r="BF188" i="4"/>
  <c r="T188" i="4"/>
  <c r="R188" i="4"/>
  <c r="P188" i="4"/>
  <c r="BI185" i="4"/>
  <c r="BH185" i="4"/>
  <c r="BG185" i="4"/>
  <c r="BF185" i="4"/>
  <c r="T185" i="4"/>
  <c r="R185" i="4"/>
  <c r="P185" i="4"/>
  <c r="BI182" i="4"/>
  <c r="BH182" i="4"/>
  <c r="BG182" i="4"/>
  <c r="BF182" i="4"/>
  <c r="T182" i="4"/>
  <c r="R182" i="4"/>
  <c r="P182" i="4"/>
  <c r="BI179" i="4"/>
  <c r="BH179" i="4"/>
  <c r="BG179" i="4"/>
  <c r="BF179" i="4"/>
  <c r="T179" i="4"/>
  <c r="T178" i="4"/>
  <c r="R179" i="4"/>
  <c r="R178" i="4"/>
  <c r="P179" i="4"/>
  <c r="P178" i="4" s="1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R162" i="4"/>
  <c r="P162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R154" i="4"/>
  <c r="P154" i="4"/>
  <c r="BI150" i="4"/>
  <c r="BH150" i="4"/>
  <c r="BG150" i="4"/>
  <c r="BF150" i="4"/>
  <c r="T150" i="4"/>
  <c r="R150" i="4"/>
  <c r="P150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0" i="4"/>
  <c r="BH140" i="4"/>
  <c r="BG140" i="4"/>
  <c r="BF140" i="4"/>
  <c r="T140" i="4"/>
  <c r="R140" i="4"/>
  <c r="P140" i="4"/>
  <c r="BI136" i="4"/>
  <c r="BH136" i="4"/>
  <c r="BG136" i="4"/>
  <c r="BF136" i="4"/>
  <c r="T136" i="4"/>
  <c r="R136" i="4"/>
  <c r="P136" i="4"/>
  <c r="BI133" i="4"/>
  <c r="BH133" i="4"/>
  <c r="BG133" i="4"/>
  <c r="BF133" i="4"/>
  <c r="T133" i="4"/>
  <c r="R133" i="4"/>
  <c r="P133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F117" i="4"/>
  <c r="E115" i="4"/>
  <c r="F89" i="4"/>
  <c r="E87" i="4"/>
  <c r="J24" i="4"/>
  <c r="E24" i="4"/>
  <c r="J120" i="4" s="1"/>
  <c r="J23" i="4"/>
  <c r="J21" i="4"/>
  <c r="E21" i="4"/>
  <c r="J91" i="4" s="1"/>
  <c r="J20" i="4"/>
  <c r="J18" i="4"/>
  <c r="E18" i="4"/>
  <c r="F120" i="4" s="1"/>
  <c r="J17" i="4"/>
  <c r="J15" i="4"/>
  <c r="E15" i="4"/>
  <c r="F119" i="4" s="1"/>
  <c r="J14" i="4"/>
  <c r="J12" i="4"/>
  <c r="J117" i="4"/>
  <c r="E7" i="4"/>
  <c r="E85" i="4"/>
  <c r="J37" i="3"/>
  <c r="J36" i="3"/>
  <c r="AY96" i="1" s="1"/>
  <c r="J35" i="3"/>
  <c r="AX96" i="1" s="1"/>
  <c r="BI217" i="3"/>
  <c r="BH217" i="3"/>
  <c r="BG217" i="3"/>
  <c r="BF217" i="3"/>
  <c r="T217" i="3"/>
  <c r="T216" i="3" s="1"/>
  <c r="R217" i="3"/>
  <c r="R216" i="3" s="1"/>
  <c r="P217" i="3"/>
  <c r="P216" i="3" s="1"/>
  <c r="BI212" i="3"/>
  <c r="BH212" i="3"/>
  <c r="BG212" i="3"/>
  <c r="BF212" i="3"/>
  <c r="T212" i="3"/>
  <c r="R212" i="3"/>
  <c r="P212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3" i="3"/>
  <c r="BH203" i="3"/>
  <c r="BG203" i="3"/>
  <c r="BF203" i="3"/>
  <c r="T203" i="3"/>
  <c r="R203" i="3"/>
  <c r="P203" i="3"/>
  <c r="BI199" i="3"/>
  <c r="BH199" i="3"/>
  <c r="BG199" i="3"/>
  <c r="BF199" i="3"/>
  <c r="T199" i="3"/>
  <c r="R199" i="3"/>
  <c r="P199" i="3"/>
  <c r="BI192" i="3"/>
  <c r="BH192" i="3"/>
  <c r="BG192" i="3"/>
  <c r="BF192" i="3"/>
  <c r="T192" i="3"/>
  <c r="R192" i="3"/>
  <c r="P192" i="3"/>
  <c r="BI184" i="3"/>
  <c r="BH184" i="3"/>
  <c r="BG184" i="3"/>
  <c r="BF184" i="3"/>
  <c r="T184" i="3"/>
  <c r="R184" i="3"/>
  <c r="P184" i="3"/>
  <c r="BI177" i="3"/>
  <c r="BH177" i="3"/>
  <c r="BG177" i="3"/>
  <c r="BF177" i="3"/>
  <c r="T177" i="3"/>
  <c r="R177" i="3"/>
  <c r="P177" i="3"/>
  <c r="BI173" i="3"/>
  <c r="BH173" i="3"/>
  <c r="BG173" i="3"/>
  <c r="BF173" i="3"/>
  <c r="T173" i="3"/>
  <c r="T172" i="3" s="1"/>
  <c r="R173" i="3"/>
  <c r="R172" i="3" s="1"/>
  <c r="P173" i="3"/>
  <c r="P172" i="3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7" i="3"/>
  <c r="BH147" i="3"/>
  <c r="BG147" i="3"/>
  <c r="BF147" i="3"/>
  <c r="T147" i="3"/>
  <c r="R147" i="3"/>
  <c r="P147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7" i="3"/>
  <c r="BH137" i="3"/>
  <c r="BG137" i="3"/>
  <c r="BF137" i="3"/>
  <c r="T137" i="3"/>
  <c r="R137" i="3"/>
  <c r="P137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6" i="3"/>
  <c r="BH126" i="3"/>
  <c r="BG126" i="3"/>
  <c r="BF126" i="3"/>
  <c r="T126" i="3"/>
  <c r="R126" i="3"/>
  <c r="P126" i="3"/>
  <c r="F117" i="3"/>
  <c r="E115" i="3"/>
  <c r="F89" i="3"/>
  <c r="E87" i="3"/>
  <c r="J24" i="3"/>
  <c r="E24" i="3"/>
  <c r="J92" i="3" s="1"/>
  <c r="J23" i="3"/>
  <c r="J21" i="3"/>
  <c r="E21" i="3"/>
  <c r="J119" i="3" s="1"/>
  <c r="J20" i="3"/>
  <c r="J18" i="3"/>
  <c r="E18" i="3"/>
  <c r="F92" i="3" s="1"/>
  <c r="J17" i="3"/>
  <c r="J15" i="3"/>
  <c r="E15" i="3"/>
  <c r="F91" i="3" s="1"/>
  <c r="J14" i="3"/>
  <c r="J12" i="3"/>
  <c r="J117" i="3"/>
  <c r="E7" i="3"/>
  <c r="E113" i="3" s="1"/>
  <c r="J37" i="2"/>
  <c r="J36" i="2"/>
  <c r="AY95" i="1"/>
  <c r="J35" i="2"/>
  <c r="AX95" i="1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T123" i="2"/>
  <c r="R124" i="2"/>
  <c r="R123" i="2" s="1"/>
  <c r="P124" i="2"/>
  <c r="P123" i="2"/>
  <c r="F115" i="2"/>
  <c r="E113" i="2"/>
  <c r="F89" i="2"/>
  <c r="E87" i="2"/>
  <c r="J24" i="2"/>
  <c r="E24" i="2"/>
  <c r="J92" i="2" s="1"/>
  <c r="J23" i="2"/>
  <c r="J21" i="2"/>
  <c r="E21" i="2"/>
  <c r="J117" i="2" s="1"/>
  <c r="J20" i="2"/>
  <c r="J18" i="2"/>
  <c r="E18" i="2"/>
  <c r="F118" i="2" s="1"/>
  <c r="J17" i="2"/>
  <c r="J15" i="2"/>
  <c r="E15" i="2"/>
  <c r="F91" i="2" s="1"/>
  <c r="J14" i="2"/>
  <c r="J12" i="2"/>
  <c r="J115" i="2" s="1"/>
  <c r="E7" i="2"/>
  <c r="E111" i="2" s="1"/>
  <c r="L90" i="1"/>
  <c r="AM90" i="1"/>
  <c r="AM89" i="1"/>
  <c r="L89" i="1"/>
  <c r="AM87" i="1"/>
  <c r="L87" i="1"/>
  <c r="L85" i="1"/>
  <c r="L84" i="1"/>
  <c r="BK210" i="4"/>
  <c r="J210" i="4"/>
  <c r="BK205" i="4"/>
  <c r="J205" i="4"/>
  <c r="J202" i="4"/>
  <c r="J199" i="4"/>
  <c r="J185" i="4"/>
  <c r="BK179" i="4"/>
  <c r="BK175" i="4"/>
  <c r="J172" i="4"/>
  <c r="BK157" i="4"/>
  <c r="J154" i="4"/>
  <c r="J150" i="4"/>
  <c r="J147" i="4"/>
  <c r="BK133" i="4"/>
  <c r="J126" i="4"/>
  <c r="BK217" i="3"/>
  <c r="J210" i="3"/>
  <c r="J208" i="3"/>
  <c r="BK192" i="3"/>
  <c r="J177" i="3"/>
  <c r="BK173" i="3"/>
  <c r="BK166" i="3"/>
  <c r="J162" i="3"/>
  <c r="BK137" i="3"/>
  <c r="J133" i="3"/>
  <c r="J130" i="3"/>
  <c r="J141" i="2"/>
  <c r="BK138" i="2"/>
  <c r="J133" i="2"/>
  <c r="J124" i="2"/>
  <c r="BK202" i="4"/>
  <c r="BK199" i="4"/>
  <c r="BK197" i="4"/>
  <c r="BK192" i="4"/>
  <c r="BK182" i="4"/>
  <c r="J179" i="4"/>
  <c r="J175" i="4"/>
  <c r="BK165" i="4"/>
  <c r="BK154" i="4"/>
  <c r="BK150" i="4"/>
  <c r="J129" i="4"/>
  <c r="BK126" i="4"/>
  <c r="BK208" i="3"/>
  <c r="BK203" i="3"/>
  <c r="J199" i="3"/>
  <c r="J184" i="3"/>
  <c r="BK177" i="3"/>
  <c r="BK169" i="3"/>
  <c r="J166" i="3"/>
  <c r="BK154" i="3"/>
  <c r="BK147" i="3"/>
  <c r="J141" i="3"/>
  <c r="J135" i="2"/>
  <c r="J129" i="2"/>
  <c r="BK124" i="2"/>
  <c r="BK188" i="4"/>
  <c r="J182" i="4"/>
  <c r="BK172" i="4"/>
  <c r="BK162" i="4"/>
  <c r="BK144" i="4"/>
  <c r="J140" i="4"/>
  <c r="J136" i="4"/>
  <c r="BK129" i="4"/>
  <c r="J217" i="3"/>
  <c r="J212" i="3"/>
  <c r="J192" i="3"/>
  <c r="J169" i="3"/>
  <c r="BK162" i="3"/>
  <c r="J159" i="3"/>
  <c r="J154" i="3"/>
  <c r="J151" i="3"/>
  <c r="J147" i="3"/>
  <c r="J144" i="3"/>
  <c r="BK141" i="3"/>
  <c r="J137" i="3"/>
  <c r="J126" i="3"/>
  <c r="BK133" i="2"/>
  <c r="BK129" i="2"/>
  <c r="BK127" i="2"/>
  <c r="AS94" i="1"/>
  <c r="J197" i="4"/>
  <c r="J192" i="4"/>
  <c r="J188" i="4"/>
  <c r="BK185" i="4"/>
  <c r="J165" i="4"/>
  <c r="J162" i="4"/>
  <c r="J157" i="4"/>
  <c r="BK147" i="4"/>
  <c r="J144" i="4"/>
  <c r="BK140" i="4"/>
  <c r="BK136" i="4"/>
  <c r="J133" i="4"/>
  <c r="BK212" i="3"/>
  <c r="BK210" i="3"/>
  <c r="J203" i="3"/>
  <c r="BK199" i="3"/>
  <c r="BK184" i="3"/>
  <c r="J173" i="3"/>
  <c r="BK159" i="3"/>
  <c r="BK151" i="3"/>
  <c r="BK144" i="3"/>
  <c r="BK133" i="3"/>
  <c r="BK130" i="3"/>
  <c r="BK126" i="3"/>
  <c r="BK141" i="2"/>
  <c r="J138" i="2"/>
  <c r="BK135" i="2"/>
  <c r="J127" i="2"/>
  <c r="BK126" i="2" l="1"/>
  <c r="J126" i="2" s="1"/>
  <c r="J99" i="2" s="1"/>
  <c r="T126" i="2"/>
  <c r="T122" i="2" s="1"/>
  <c r="T121" i="2" s="1"/>
  <c r="R132" i="2"/>
  <c r="P137" i="2"/>
  <c r="R125" i="3"/>
  <c r="R158" i="3"/>
  <c r="P176" i="3"/>
  <c r="P207" i="3"/>
  <c r="BK132" i="2"/>
  <c r="J132" i="2" s="1"/>
  <c r="J100" i="2" s="1"/>
  <c r="BK137" i="2"/>
  <c r="J137" i="2" s="1"/>
  <c r="J101" i="2" s="1"/>
  <c r="P125" i="3"/>
  <c r="P158" i="3"/>
  <c r="R176" i="3"/>
  <c r="R207" i="3"/>
  <c r="R126" i="2"/>
  <c r="R122" i="2"/>
  <c r="R121" i="2" s="1"/>
  <c r="T132" i="2"/>
  <c r="T137" i="2"/>
  <c r="BK125" i="3"/>
  <c r="J125" i="3" s="1"/>
  <c r="J98" i="3" s="1"/>
  <c r="BK158" i="3"/>
  <c r="J158" i="3"/>
  <c r="J99" i="3" s="1"/>
  <c r="T176" i="3"/>
  <c r="T207" i="3"/>
  <c r="P125" i="4"/>
  <c r="P126" i="2"/>
  <c r="P122" i="2" s="1"/>
  <c r="P121" i="2" s="1"/>
  <c r="AU95" i="1" s="1"/>
  <c r="P132" i="2"/>
  <c r="R137" i="2"/>
  <c r="T125" i="3"/>
  <c r="T158" i="3"/>
  <c r="BK176" i="3"/>
  <c r="J176" i="3" s="1"/>
  <c r="J101" i="3" s="1"/>
  <c r="BK207" i="3"/>
  <c r="J207" i="3" s="1"/>
  <c r="J102" i="3" s="1"/>
  <c r="BK125" i="4"/>
  <c r="J125" i="4"/>
  <c r="J98" i="4" s="1"/>
  <c r="R125" i="4"/>
  <c r="T125" i="4"/>
  <c r="BK161" i="4"/>
  <c r="J161" i="4" s="1"/>
  <c r="J99" i="4" s="1"/>
  <c r="P161" i="4"/>
  <c r="R161" i="4"/>
  <c r="T161" i="4"/>
  <c r="BK181" i="4"/>
  <c r="J181" i="4"/>
  <c r="J101" i="4"/>
  <c r="P181" i="4"/>
  <c r="R181" i="4"/>
  <c r="T181" i="4"/>
  <c r="BK196" i="4"/>
  <c r="J196" i="4" s="1"/>
  <c r="J102" i="4" s="1"/>
  <c r="P196" i="4"/>
  <c r="R196" i="4"/>
  <c r="T196" i="4"/>
  <c r="J91" i="2"/>
  <c r="F117" i="2"/>
  <c r="J118" i="2"/>
  <c r="BE129" i="2"/>
  <c r="J89" i="3"/>
  <c r="J91" i="3"/>
  <c r="F119" i="3"/>
  <c r="J120" i="3"/>
  <c r="BE137" i="3"/>
  <c r="BE159" i="3"/>
  <c r="BE166" i="3"/>
  <c r="BE173" i="3"/>
  <c r="J89" i="4"/>
  <c r="F92" i="4"/>
  <c r="BE126" i="4"/>
  <c r="BE129" i="4"/>
  <c r="BE150" i="4"/>
  <c r="BE172" i="4"/>
  <c r="J89" i="2"/>
  <c r="F92" i="2"/>
  <c r="BE135" i="2"/>
  <c r="BE138" i="2"/>
  <c r="BE141" i="2"/>
  <c r="BK123" i="2"/>
  <c r="E85" i="3"/>
  <c r="BE126" i="3"/>
  <c r="BE130" i="3"/>
  <c r="BE177" i="3"/>
  <c r="BE192" i="3"/>
  <c r="BE199" i="3"/>
  <c r="BE203" i="3"/>
  <c r="BE208" i="3"/>
  <c r="F91" i="4"/>
  <c r="J92" i="4"/>
  <c r="BE133" i="4"/>
  <c r="BE147" i="4"/>
  <c r="BE154" i="4"/>
  <c r="BE175" i="4"/>
  <c r="BE197" i="4"/>
  <c r="E85" i="2"/>
  <c r="F120" i="3"/>
  <c r="BE133" i="3"/>
  <c r="BE141" i="3"/>
  <c r="BE154" i="3"/>
  <c r="BE169" i="3"/>
  <c r="BE184" i="3"/>
  <c r="BE210" i="3"/>
  <c r="BK172" i="3"/>
  <c r="J172" i="3"/>
  <c r="J100" i="3"/>
  <c r="E113" i="4"/>
  <c r="J119" i="4"/>
  <c r="BE144" i="4"/>
  <c r="BE157" i="4"/>
  <c r="BE182" i="4"/>
  <c r="BE188" i="4"/>
  <c r="BE124" i="2"/>
  <c r="BE127" i="2"/>
  <c r="BE133" i="2"/>
  <c r="BE144" i="3"/>
  <c r="BE147" i="3"/>
  <c r="BE151" i="3"/>
  <c r="BE162" i="3"/>
  <c r="BE212" i="3"/>
  <c r="BE217" i="3"/>
  <c r="BK216" i="3"/>
  <c r="J216" i="3"/>
  <c r="J103" i="3"/>
  <c r="BE136" i="4"/>
  <c r="BE140" i="4"/>
  <c r="BE162" i="4"/>
  <c r="BE165" i="4"/>
  <c r="BE179" i="4"/>
  <c r="BE185" i="4"/>
  <c r="BE192" i="4"/>
  <c r="BE199" i="4"/>
  <c r="BE202" i="4"/>
  <c r="BE205" i="4"/>
  <c r="BE210" i="4"/>
  <c r="BK178" i="4"/>
  <c r="J178" i="4"/>
  <c r="J100" i="4"/>
  <c r="BK209" i="4"/>
  <c r="J209" i="4"/>
  <c r="J103" i="4" s="1"/>
  <c r="F36" i="3"/>
  <c r="BC96" i="1"/>
  <c r="F34" i="3"/>
  <c r="BA96" i="1" s="1"/>
  <c r="F37" i="2"/>
  <c r="BD95" i="1"/>
  <c r="F35" i="3"/>
  <c r="BB96" i="1" s="1"/>
  <c r="J34" i="3"/>
  <c r="AW96" i="1"/>
  <c r="J34" i="4"/>
  <c r="AW97" i="1" s="1"/>
  <c r="F35" i="2"/>
  <c r="BB95" i="1"/>
  <c r="F36" i="2"/>
  <c r="BC95" i="1" s="1"/>
  <c r="F37" i="3"/>
  <c r="BD96" i="1"/>
  <c r="F37" i="4"/>
  <c r="BD97" i="1" s="1"/>
  <c r="F34" i="4"/>
  <c r="BA97" i="1"/>
  <c r="F36" i="4"/>
  <c r="BC97" i="1" s="1"/>
  <c r="F34" i="2"/>
  <c r="BA95" i="1"/>
  <c r="J34" i="2"/>
  <c r="AW95" i="1" s="1"/>
  <c r="F35" i="4"/>
  <c r="BB97" i="1"/>
  <c r="T124" i="4" l="1"/>
  <c r="T123" i="4" s="1"/>
  <c r="T124" i="3"/>
  <c r="T123" i="3"/>
  <c r="P124" i="4"/>
  <c r="P123" i="4" s="1"/>
  <c r="AU97" i="1" s="1"/>
  <c r="R124" i="3"/>
  <c r="R123" i="3" s="1"/>
  <c r="BK122" i="2"/>
  <c r="J122" i="2" s="1"/>
  <c r="J97" i="2" s="1"/>
  <c r="R124" i="4"/>
  <c r="R123" i="4" s="1"/>
  <c r="P124" i="3"/>
  <c r="P123" i="3"/>
  <c r="AU96" i="1" s="1"/>
  <c r="J123" i="2"/>
  <c r="J98" i="2" s="1"/>
  <c r="BK124" i="3"/>
  <c r="J124" i="3" s="1"/>
  <c r="J97" i="3" s="1"/>
  <c r="BK124" i="4"/>
  <c r="BK123" i="4"/>
  <c r="J123" i="4" s="1"/>
  <c r="J96" i="4" s="1"/>
  <c r="BA94" i="1"/>
  <c r="AW94" i="1"/>
  <c r="AK30" i="1" s="1"/>
  <c r="J33" i="2"/>
  <c r="AV95" i="1"/>
  <c r="AT95" i="1"/>
  <c r="F33" i="3"/>
  <c r="AZ96" i="1" s="1"/>
  <c r="F33" i="2"/>
  <c r="AZ95" i="1"/>
  <c r="BD94" i="1"/>
  <c r="W33" i="1"/>
  <c r="J33" i="3"/>
  <c r="AV96" i="1" s="1"/>
  <c r="AT96" i="1" s="1"/>
  <c r="BC94" i="1"/>
  <c r="AY94" i="1" s="1"/>
  <c r="BB94" i="1"/>
  <c r="W31" i="1" s="1"/>
  <c r="J33" i="4"/>
  <c r="AV97" i="1"/>
  <c r="AT97" i="1"/>
  <c r="F33" i="4"/>
  <c r="AZ97" i="1" s="1"/>
  <c r="BK123" i="3" l="1"/>
  <c r="J123" i="3"/>
  <c r="J96" i="3"/>
  <c r="J124" i="4"/>
  <c r="J97" i="4"/>
  <c r="BK121" i="2"/>
  <c r="J121" i="2"/>
  <c r="AU94" i="1"/>
  <c r="AZ94" i="1"/>
  <c r="AV94" i="1"/>
  <c r="AK29" i="1"/>
  <c r="W32" i="1"/>
  <c r="W30" i="1"/>
  <c r="AX94" i="1"/>
  <c r="J30" i="2"/>
  <c r="AG95" i="1"/>
  <c r="AN95" i="1" s="1"/>
  <c r="J30" i="4"/>
  <c r="AG97" i="1"/>
  <c r="AN97" i="1"/>
  <c r="J39" i="2" l="1"/>
  <c r="J96" i="2"/>
  <c r="J39" i="4"/>
  <c r="W29" i="1"/>
  <c r="AT94" i="1"/>
  <c r="J30" i="3"/>
  <c r="AG96" i="1"/>
  <c r="AN96" i="1"/>
  <c r="J39" i="3" l="1"/>
  <c r="AG94" i="1"/>
  <c r="AN94" i="1" s="1"/>
  <c r="AK26" i="1" l="1"/>
  <c r="AK35" i="1"/>
</calcChain>
</file>

<file path=xl/sharedStrings.xml><?xml version="1.0" encoding="utf-8"?>
<sst xmlns="http://schemas.openxmlformats.org/spreadsheetml/2006/main" count="2286" uniqueCount="369">
  <si>
    <t>Export Komplet</t>
  </si>
  <si>
    <t/>
  </si>
  <si>
    <t>2.0</t>
  </si>
  <si>
    <t>False</t>
  </si>
  <si>
    <t>{dcc44683-6214-4f9f-a8c0-6515400d765c}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</si>
  <si>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</si>
  <si>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</si>
  <si>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</si>
  <si>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</si>
  <si>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</si>
  <si>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</si>
  <si>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</si>
  <si>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</si>
  <si>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</si>
  <si>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20/2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</si>
  <si>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</si>
  <si>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</si>
  <si>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místní komunikace MK-12d Přílepy</t>
  </si>
  <si>
    <t>KSO:</t>
  </si>
  <si>
    <t>CC-CZ:</t>
  </si>
  <si>
    <t>Místo:</t>
  </si>
  <si>
    <t xml:space="preserve"> </t>
  </si>
  <si>
    <t>Datum:</t>
  </si>
  <si>
    <t>28. 3. 2020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</si>
  <si>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</si>
  <si>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</si>
  <si>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</si>
  <si>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</si>
  <si>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</si>
  <si>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</si>
  <si>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</si>
  <si>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</si>
  <si>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</si>
  <si>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</si>
  <si>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</si>
  <si>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</si>
  <si>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</si>
  <si>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</si>
  <si>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</si>
  <si>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</si>
  <si>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</si>
  <si>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</si>
  <si>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</si>
  <si>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</si>
  <si>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</si>
  <si>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</si>
  <si>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</si>
  <si>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</si>
  <si>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</si>
  <si>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</si>
  <si>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</si>
  <si>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</si>
  <si>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</si>
  <si>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</si>
  <si>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</si>
  <si>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</si>
  <si>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</si>
  <si>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</si>
  <si>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</si>
  <si>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</si>
  <si>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</si>
  <si>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</si>
  <si>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</si>
  <si>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</si>
  <si>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</si>
  <si>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</si>
  <si>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</si>
  <si>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</si>
  <si>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</si>
  <si>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</si>
  <si>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</si>
  <si>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</si>
  <si>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</si>
  <si>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</si>
  <si>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</si>
  <si>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</si>
  <si>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</si>
  <si>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</si>
  <si>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20/2-0</t>
  </si>
  <si>
    <t>Vedlejší a ostatní rozpočtové náklady</t>
  </si>
  <si>
    <t>STA</t>
  </si>
  <si>
    <t>1</t>
  </si>
  <si>
    <t>{d6c81eee-e824-476e-b63d-110123fa7935}</t>
  </si>
  <si>
    <t>2</t>
  </si>
  <si>
    <t>20/2-1</t>
  </si>
  <si>
    <t>MK-12d SO 101</t>
  </si>
  <si>
    <t>{89240f48-cc0e-4ff9-879d-35503b5507a3}</t>
  </si>
  <si>
    <t>20/2-2</t>
  </si>
  <si>
    <t>MK-12d SO 102</t>
  </si>
  <si>
    <t>{0596b57f-7fa1-4131-b2f4-12434af9bc99}</t>
  </si>
  <si>
    <t>KRYCÍ LIST SOUPISU PRACÍ</t>
  </si>
  <si>
    <t>Objekt:</t>
  </si>
  <si>
    <t>20/2-0 - Vedlejší a ostatní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</si>
  <si>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</si>
  <si>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</si>
  <si>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</si>
  <si>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</si>
  <si>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</si>
  <si>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</si>
  <si>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</si>
  <si>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</si>
  <si>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</si>
  <si>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</si>
  <si>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</si>
  <si>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</si>
  <si>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</si>
  <si>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</si>
  <si>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</si>
  <si>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</si>
  <si>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</si>
  <si>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</si>
  <si>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</si>
  <si>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</si>
  <si>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</si>
  <si>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</si>
  <si>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</si>
  <si>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</si>
  <si>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</si>
  <si>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</si>
  <si>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</si>
  <si>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</si>
  <si>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</si>
  <si>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</si>
  <si>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</si>
  <si>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 - vytyčení</t>
  </si>
  <si>
    <t>soubor</t>
  </si>
  <si>
    <t>CS ÚRS 2015 01</t>
  </si>
  <si>
    <t>1024</t>
  </si>
  <si>
    <t>2087574145</t>
  </si>
  <si>
    <t>PP</t>
  </si>
  <si>
    <t>geodetické práce - vytyčení</t>
  </si>
  <si>
    <t>VRN3</t>
  </si>
  <si>
    <t>Zařízení staveniště</t>
  </si>
  <si>
    <t>030001000</t>
  </si>
  <si>
    <t>1298548495</t>
  </si>
  <si>
    <t>3</t>
  </si>
  <si>
    <t>R.2.</t>
  </si>
  <si>
    <t>Dočasné dopravní značení</t>
  </si>
  <si>
    <t>-1902380513</t>
  </si>
  <si>
    <t>Dočasné dopravní značení po dobu stavby</t>
  </si>
  <si>
    <t>P</t>
  </si>
  <si>
    <t>Poznámka k položce:_x000D_
Zpracování a projednání DIO a osazení dočasného dopravního značení po dobu stavby</t>
  </si>
  <si>
    <t>VRN4</t>
  </si>
  <si>
    <t>Inženýrská činnost</t>
  </si>
  <si>
    <t>4</t>
  </si>
  <si>
    <t>012303000</t>
  </si>
  <si>
    <t>Geodetické práce po výstavbě</t>
  </si>
  <si>
    <t>-1372478947</t>
  </si>
  <si>
    <t>zaměření skutečného provedení stavby včetně dodání příslušného počtu výtisků</t>
  </si>
  <si>
    <t>013254000</t>
  </si>
  <si>
    <t>Dokumentace skutečného provedení stavby</t>
  </si>
  <si>
    <t>paré</t>
  </si>
  <si>
    <t>-171164398</t>
  </si>
  <si>
    <t>VRN7</t>
  </si>
  <si>
    <t>Provozní vlivy</t>
  </si>
  <si>
    <t>6</t>
  </si>
  <si>
    <t>071002000</t>
  </si>
  <si>
    <t>Provoz investora, třetích osob</t>
  </si>
  <si>
    <t>CS ÚRS 2020 01</t>
  </si>
  <si>
    <t>890637720</t>
  </si>
  <si>
    <t>Poznámka k položce:_x000D_
zajištění bezpečného přístupu do přilehlých nemovistostí</t>
  </si>
  <si>
    <t>7</t>
  </si>
  <si>
    <t>075002000</t>
  </si>
  <si>
    <t>Ochranná pásma</t>
  </si>
  <si>
    <t>CS ÚRS 2015 02</t>
  </si>
  <si>
    <t>-281769370</t>
  </si>
  <si>
    <t>Hlavní tituly průvodních činností a nákladů provozní vlivy ochranná pásma</t>
  </si>
  <si>
    <t>Poznámka k položce:_x000D_
práce v OP: NN nadzemní, Kanalizace vodovod. Vytyčení sítí</t>
  </si>
  <si>
    <t>20/2-1 - MK-12d SO 101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</si>
  <si>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</si>
  <si>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</si>
  <si>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</si>
  <si>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</si>
  <si>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</si>
  <si>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</si>
  <si>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</si>
  <si>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</si>
  <si>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</si>
  <si>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</si>
  <si>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132251101</t>
  </si>
  <si>
    <t>Hloubení rýh nezapažených  š do 800 mm v hornině třídy těžitelnosti I, skupiny 3 objem do 20 m3 strojně</t>
  </si>
  <si>
    <t>m3</t>
  </si>
  <si>
    <t>1775533522</t>
  </si>
  <si>
    <t>Hloubení nezapažených rýh šířky do 800 mm strojně s urovnáním dna do předepsaného profilu a spádu v hornině třídy těžitelnosti I skupiny 3 do 20 m3</t>
  </si>
  <si>
    <t>Poznámka k položce:_x000D_
Výkop pro krajnici</t>
  </si>
  <si>
    <t>VV</t>
  </si>
  <si>
    <t>4,32</t>
  </si>
  <si>
    <t>162751117</t>
  </si>
  <si>
    <t>Vodorovné přemístění do 10000 m výkopku/sypaniny z horniny třídy těžitelnosti I, skupiny 1 až 3</t>
  </si>
  <si>
    <t>-2070535358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</si>
  <si>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</si>
  <si>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4,32-0,552</t>
  </si>
  <si>
    <t>162751119</t>
  </si>
  <si>
    <t>Příplatek k vodorovnému přemístění výkopku/sypaniny z horniny třídy těžitelnosti I, skupiny 1 až 3 ZKD 1000 m přes 10000 m</t>
  </si>
  <si>
    <t>1326065225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</si>
  <si>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</si>
  <si>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příplatek za 10km</t>
  </si>
  <si>
    <t>10*3,768</t>
  </si>
  <si>
    <t>167151101</t>
  </si>
  <si>
    <t>Nakládání výkopku z hornin třídy těžitelnosti I, skupiny 1 až 3 do 100 m3</t>
  </si>
  <si>
    <t>1448282356</t>
  </si>
  <si>
    <t>Nakládání, skládání a překládání neulehlého výkopku nebo sypaniny strojně nakládání, množství do 100 m3, z horniny třídy těžitelnosti I, skupiny 1 až 3</t>
  </si>
  <si>
    <t>výkopek - zásyp</t>
  </si>
  <si>
    <t>171201221</t>
  </si>
  <si>
    <t>Poplatek za uložení na skládce (skládkovné) zeminy a kamení kód odpadu 17 05 04</t>
  </si>
  <si>
    <t>t</t>
  </si>
  <si>
    <t>2081710826</t>
  </si>
  <si>
    <t>Poplatek za uložení stavebního odpadu na skládce (skládkovné) zeminy a kamení zatříděného do Katalogu odpadů pod kódem 17 05 04</t>
  </si>
  <si>
    <t>(4,32-0,552)*2</t>
  </si>
  <si>
    <t>171251201</t>
  </si>
  <si>
    <t>Uložení sypaniny na skládky nebo meziskládky</t>
  </si>
  <si>
    <t>531234189</t>
  </si>
  <si>
    <t>Uložení sypaniny na skládky nebo meziskládky bez hutnění s upravením uložené sypaniny do předepsaného tvaru</t>
  </si>
  <si>
    <t>174111101</t>
  </si>
  <si>
    <t>Zásyp jam, šachet rýh nebo kolem objektů sypaninou se zhutněním ručně</t>
  </si>
  <si>
    <t>1818067131</t>
  </si>
  <si>
    <t>Zásyp sypaninou z jakékoliv horniny ručně s uložením výkopku ve vrstvách se zhutněním jam, šachet, rýh nebo kolem objektů v těchto vykopávkách</t>
  </si>
  <si>
    <t>Poznámka k položce:_x000D_
zásyp prohlubní kolem komunikace vzniklých výstavbou.</t>
  </si>
  <si>
    <t>0,552</t>
  </si>
  <si>
    <t>8</t>
  </si>
  <si>
    <t>181411131</t>
  </si>
  <si>
    <t>Založení parkového trávníku výsevem plochy do 1000 m2 v rovině a ve svahu do 1:5</t>
  </si>
  <si>
    <t>m2</t>
  </si>
  <si>
    <t>177076413</t>
  </si>
  <si>
    <t>Založení trávníku na půdě předem připravené plochy do 1000 m2 výsevem včetně utažení parkového v rovině nebo na svahu do 1:5</t>
  </si>
  <si>
    <t>36</t>
  </si>
  <si>
    <t>9</t>
  </si>
  <si>
    <t>M</t>
  </si>
  <si>
    <t>00572410</t>
  </si>
  <si>
    <t>osivo směs travní parková</t>
  </si>
  <si>
    <t>kg</t>
  </si>
  <si>
    <t>1896192742</t>
  </si>
  <si>
    <t>36*0,015 'Přepočtené koeficientem množství</t>
  </si>
  <si>
    <t>Komunikace pozemní</t>
  </si>
  <si>
    <t>10</t>
  </si>
  <si>
    <t>566301111</t>
  </si>
  <si>
    <t>Úprava krytu z kameniva drceného pro nový kryt s doplněním kameniva drceného do 0,06 m3/m2</t>
  </si>
  <si>
    <t>531517182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</si>
  <si>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</si>
  <si>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150</t>
  </si>
  <si>
    <t>11</t>
  </si>
  <si>
    <t>569841111</t>
  </si>
  <si>
    <t>Zpevnění krajnic štěrkodrtí tl 120 mm</t>
  </si>
  <si>
    <t>-619878558</t>
  </si>
  <si>
    <t>Zpevnění krajnic nebo komunikací pro pěší  s rozprostřením a zhutněním, po zhutnění štěrkodrtí tl. 120 mm</t>
  </si>
  <si>
    <t>krajnice š 0,25m</t>
  </si>
  <si>
    <t>120*0,25</t>
  </si>
  <si>
    <t>12</t>
  </si>
  <si>
    <t>573191111</t>
  </si>
  <si>
    <t>Postřik infiltrační kationaktivní emulzí v množství 1 kg/m2</t>
  </si>
  <si>
    <t>1392776688</t>
  </si>
  <si>
    <t>Postřik infiltrační kationaktivní emulzí v množství 1,00 kg/m2</t>
  </si>
  <si>
    <t>13</t>
  </si>
  <si>
    <t>577154111</t>
  </si>
  <si>
    <t>Asfaltový beton vrstva obrusná ACO 11 (ABS) tř. I tl 60 mm š do 3 m z nemodifikovaného asfaltu</t>
  </si>
  <si>
    <t>-506771362</t>
  </si>
  <si>
    <t>Asfaltový beton vrstva obrusná ACO 11 (ABS)  s rozprostřením a se zhutněním z nemodifikovaného asfaltu v pruhu šířky do 3 m tř. I, po zhutnění tl. 60 mm</t>
  </si>
  <si>
    <t>Trubní vedení</t>
  </si>
  <si>
    <t>14</t>
  </si>
  <si>
    <t>899431111</t>
  </si>
  <si>
    <t>Výšková úprava uličního vstupu nebo vpusti do 200 mm zvýšením krycího hrnce, šoupěte nebo hydrantu</t>
  </si>
  <si>
    <t>kus</t>
  </si>
  <si>
    <t>1662720190</t>
  </si>
  <si>
    <t>Výšková úprava uličního vstupu nebo vpusti do 200 mm  zvýšením krycího hrnce, šoupěte nebo hydrantu bez úpravy armatur</t>
  </si>
  <si>
    <t>Ostatní konstrukce a práce, bourání</t>
  </si>
  <si>
    <t>919112213</t>
  </si>
  <si>
    <t>Řezání spár pro vytvoření komůrky š 10 mm hl 25 mm pro těsnící zálivku v živičném krytu</t>
  </si>
  <si>
    <t>m</t>
  </si>
  <si>
    <t>-181995449</t>
  </si>
  <si>
    <t>Řezání dilatačních spár v živičném krytu  vytvoření komůrky pro těsnící zálivku šířky 10 mm, hloubky 25 mm</t>
  </si>
  <si>
    <t>proříznutí spáry v místě napojení na stávající asf. kryt</t>
  </si>
  <si>
    <t>2,5</t>
  </si>
  <si>
    <t>napojení  na SO 102</t>
  </si>
  <si>
    <t>Součet</t>
  </si>
  <si>
    <t>16</t>
  </si>
  <si>
    <t>919122112</t>
  </si>
  <si>
    <t>Těsnění spár zálivkou za tepla pro komůrky š 10 mm hl 25 mm s těsnicím profilem</t>
  </si>
  <si>
    <t>-1767285194</t>
  </si>
  <si>
    <t>Utěsnění dilatačních spár zálivkou za tepla  v cementobetonovém nebo živičném krytu včetně adhezního nátěru s těsnicím profilem pod zálivkou, pro komůrky šířky 10 mm, hloubky 25 mm</t>
  </si>
  <si>
    <t>Poznámka k položce:_x000D_
čištění přilehlých vozovek</t>
  </si>
  <si>
    <t>spára v místě napojení na stávající asf. kryt</t>
  </si>
  <si>
    <t>spára v napojení  na SO 102</t>
  </si>
  <si>
    <t>17</t>
  </si>
  <si>
    <t>919735112</t>
  </si>
  <si>
    <t>Řezání stávajícího živičného krytu hl do 100 mm</t>
  </si>
  <si>
    <t>-2049650864</t>
  </si>
  <si>
    <t>Řezání stávajícího živičného krytu nebo podkladu  hloubky přes 50 do 100 mm</t>
  </si>
  <si>
    <t>zaříznutí stávajícího krytu</t>
  </si>
  <si>
    <t>18</t>
  </si>
  <si>
    <t>938909311</t>
  </si>
  <si>
    <t>Čištění vozovek metením strojně podkladu nebo krytu betonového nebo živičného</t>
  </si>
  <si>
    <t>1589521951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</si>
  <si>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</si>
  <si>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položce:_x000D_
Čištění stávajících i zřizovaných povrchů</t>
  </si>
  <si>
    <t>750</t>
  </si>
  <si>
    <t>19</t>
  </si>
  <si>
    <t>938909321</t>
  </si>
  <si>
    <t>Čištění vozovek metením ručně podkladu nebo krytu štěrkového</t>
  </si>
  <si>
    <t>926354105</t>
  </si>
  <si>
    <t>Čištění vozovek metením bláta, prachu nebo hlinitého nánosu s odklizením na hromady na vzdálenost do 20 m nebo naložením na dopravní prostředek ručně povrchu podkladu nebo krytu štěrkového</t>
  </si>
  <si>
    <t>Poznámka k položce:_x000D_
čištění štěrkového podkladu</t>
  </si>
  <si>
    <t>997</t>
  </si>
  <si>
    <t>Přesun sutě</t>
  </si>
  <si>
    <t>20</t>
  </si>
  <si>
    <t>997221551</t>
  </si>
  <si>
    <t>Vodorovná doprava suti ze sypkých materiálů do 1 km</t>
  </si>
  <si>
    <t>-766950774</t>
  </si>
  <si>
    <t>Vodorovná doprava suti  bez naložení, ale se složením a s hrubým urovnáním ze sypkých materiálů, na vzdálenost do 1 km</t>
  </si>
  <si>
    <t>997221559</t>
  </si>
  <si>
    <t>Příplatek ZKD 1 km u vodorovné dopravy suti ze sypkých materiálů</t>
  </si>
  <si>
    <t>1924626305</t>
  </si>
  <si>
    <t>Vodorovná doprava suti  bez naložení, ale se složením a s hrubým urovnáním Příplatek k ceně za každý další i započatý 1 km přes 1 km</t>
  </si>
  <si>
    <t>22</t>
  </si>
  <si>
    <t>997221655</t>
  </si>
  <si>
    <t>-766534916</t>
  </si>
  <si>
    <t>z čištění vozovek</t>
  </si>
  <si>
    <t>1,8</t>
  </si>
  <si>
    <t>998</t>
  </si>
  <si>
    <t>Přesun hmot</t>
  </si>
  <si>
    <t>23</t>
  </si>
  <si>
    <t>998225111</t>
  </si>
  <si>
    <t>Přesun hmot pro pozemní komunikace s krytem z kamene, monolitickým betonovým nebo živičným</t>
  </si>
  <si>
    <t>241324159</t>
  </si>
  <si>
    <t>Přesun hmot pro komunikace s krytem z kameniva, monolitickým betonovým nebo živičným  dopravní vzdálenost do 200 m jakékoliv délky objektu</t>
  </si>
  <si>
    <t>20/2-2 - MK-12d SO 102</t>
  </si>
  <si>
    <t>113107341</t>
  </si>
  <si>
    <t>Odstranění podkladu živičného tl 50 mm strojně pl do 50 m2</t>
  </si>
  <si>
    <t>1086296678</t>
  </si>
  <si>
    <t>Odstranění podkladů nebo krytů strojně plochy jednotlivě do 50 m2 s přemístěním hmot na skládku na vzdálenost do 3 m nebo s naložením na dopravní prostředek živičných, o tl. vrstvy do 50 mm</t>
  </si>
  <si>
    <t>29,8</t>
  </si>
  <si>
    <t>Poznámka k položce:_x000D_
Výkop pro obrubník a krajnici</t>
  </si>
  <si>
    <t>10,74</t>
  </si>
  <si>
    <t>10,74-2,04</t>
  </si>
  <si>
    <t>10*8,7</t>
  </si>
  <si>
    <t>(10,74-2,04)*2</t>
  </si>
  <si>
    <t>2,04</t>
  </si>
  <si>
    <t>55,66</t>
  </si>
  <si>
    <t>55,66*0,015 'Přepočtené koeficientem množství</t>
  </si>
  <si>
    <t>230,63</t>
  </si>
  <si>
    <t>77,08*0,25</t>
  </si>
  <si>
    <t>krajnice š 0,5m</t>
  </si>
  <si>
    <t>45,05*0,5</t>
  </si>
  <si>
    <t>1835661981</t>
  </si>
  <si>
    <t>916131213</t>
  </si>
  <si>
    <t>Osazení silničního obrubníku betonového stojatého s boční opěrou do lože z betonu prostého</t>
  </si>
  <si>
    <t>936246624</t>
  </si>
  <si>
    <t>Osazení silničního obrubníku betonového se zřízením lože, s vyplněním a zatřením spár cementovou maltou stojatého s boční opěrou z betonu prostého, do lože z betonu prostého</t>
  </si>
  <si>
    <t>67,2</t>
  </si>
  <si>
    <t>59217029</t>
  </si>
  <si>
    <t>obrubník betonový silniční nájezdový 1000x150x150mm</t>
  </si>
  <si>
    <t>924629808</t>
  </si>
  <si>
    <t>1155</t>
  </si>
  <si>
    <t>383036676</t>
  </si>
  <si>
    <t>231</t>
  </si>
  <si>
    <t>997221561</t>
  </si>
  <si>
    <t>Vodorovná doprava suti z kusových materiálů do 1 km</t>
  </si>
  <si>
    <t>1117794123</t>
  </si>
  <si>
    <t>Vodorovná doprava suti  bez naložení, ale se složením a s hrubým urovnáním z kusových materiálů, na vzdálenost do 1 km</t>
  </si>
  <si>
    <t>997221569</t>
  </si>
  <si>
    <t>Příplatek ZKD 1 km u vodorovné dopravy suti z kusových materiálů</t>
  </si>
  <si>
    <t>444732333</t>
  </si>
  <si>
    <t>19*5,72</t>
  </si>
  <si>
    <t>997221645</t>
  </si>
  <si>
    <t>Poplatek za uložení na skládce (skládkovné) odpadu asfaltového bez dehtu kód odpadu 17 03 02</t>
  </si>
  <si>
    <t>1169116834</t>
  </si>
  <si>
    <t>Poplatek za uložení stavebního odpadu na skládce (skládkovné) asfaltového bez obsahu dehtu zatříděného do Katalogu odpadů pod kódem 17 03 02</t>
  </si>
  <si>
    <t>2,92</t>
  </si>
  <si>
    <t>2,772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</si>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</sst>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1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54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20"/>
      <c r="BE5" s="216" t="s">
        <v>15</v>
      </c>
      <c r="BS5" s="17" t="s">
        <v>6</v>
      </c>
    </row>
    <row r="6" spans="1:74" s="1" customFormat="1" ht="36.9" customHeight="1">
      <c r="B6" s="20"/>
      <c r="D6" s="26" t="s">
        <v>16</v>
      </c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20"/>
      <c r="BE6" s="217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1:74" s="1" customFormat="1" ht="14.4" customHeight="1">
      <c r="B9" s="20"/>
      <c r="AR9" s="20"/>
      <c r="BE9" s="217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1:74" s="1" customFormat="1" ht="18.45" customHeight="1">
      <c r="B11" s="20"/>
      <c r="E11" s="25" t="s">
        <v>21</v>
      </c>
      <c r="AK11" s="27" t="s">
        <v>26</v>
      </c>
      <c r="AN11" s="25" t="s">
        <v>1</v>
      </c>
      <c r="AR11" s="20"/>
      <c r="BE11" s="217"/>
      <c r="BS11" s="17" t="s">
        <v>6</v>
      </c>
    </row>
    <row r="12" spans="1:74" s="1" customFormat="1" ht="6.9" customHeight="1">
      <c r="B12" s="20"/>
      <c r="AR12" s="20"/>
      <c r="BE12" s="217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7"/>
      <c r="BS13" s="17" t="s">
        <v>6</v>
      </c>
    </row>
    <row r="14" spans="1:74" ht="13.2">
      <c r="B14" s="20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26</v>
      </c>
      <c r="AN14" s="29" t="s">
        <v>28</v>
      </c>
      <c r="AR14" s="20"/>
      <c r="BE14" s="217"/>
      <c r="BS14" s="17" t="s">
        <v>6</v>
      </c>
    </row>
    <row r="15" spans="1:74" s="1" customFormat="1" ht="6.9" customHeight="1">
      <c r="B15" s="20"/>
      <c r="AR15" s="20"/>
      <c r="BE15" s="217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17"/>
      <c r="BS16" s="17" t="s">
        <v>3</v>
      </c>
    </row>
    <row r="17" spans="1:71" s="1" customFormat="1" ht="18.45" customHeight="1">
      <c r="B17" s="20"/>
      <c r="E17" s="25" t="s">
        <v>21</v>
      </c>
      <c r="AK17" s="27" t="s">
        <v>26</v>
      </c>
      <c r="AN17" s="25" t="s">
        <v>1</v>
      </c>
      <c r="AR17" s="20"/>
      <c r="BE17" s="217"/>
      <c r="BS17" s="17" t="s">
        <v>30</v>
      </c>
    </row>
    <row r="18" spans="1:71" s="1" customFormat="1" ht="6.9" customHeight="1">
      <c r="B18" s="20"/>
      <c r="AR18" s="20"/>
      <c r="BE18" s="217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1:71" s="1" customFormat="1" ht="18.45" customHeight="1">
      <c r="B20" s="20"/>
      <c r="E20" s="25" t="s">
        <v>21</v>
      </c>
      <c r="AK20" s="27" t="s">
        <v>26</v>
      </c>
      <c r="AN20" s="25" t="s">
        <v>1</v>
      </c>
      <c r="AR20" s="20"/>
      <c r="BE20" s="217"/>
      <c r="BS20" s="17" t="s">
        <v>30</v>
      </c>
    </row>
    <row r="21" spans="1:71" s="1" customFormat="1" ht="6.9" customHeight="1">
      <c r="B21" s="20"/>
      <c r="AR21" s="20"/>
      <c r="BE21" s="217"/>
    </row>
    <row r="22" spans="1:71" s="1" customFormat="1" ht="12" customHeight="1">
      <c r="B22" s="20"/>
      <c r="D22" s="27" t="s">
        <v>32</v>
      </c>
      <c r="AR22" s="20"/>
      <c r="BE22" s="217"/>
    </row>
    <row r="23" spans="1:71" s="1" customFormat="1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7"/>
    </row>
    <row r="24" spans="1:71" s="1" customFormat="1" ht="6.9" customHeight="1">
      <c r="B24" s="20"/>
      <c r="AR24" s="20"/>
      <c r="BE24" s="217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71" s="2" customFormat="1" ht="25.95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5">
        <f>ROUND(AG94,2)</f>
        <v>0</v>
      </c>
      <c r="AL26" s="226"/>
      <c r="AM26" s="226"/>
      <c r="AN26" s="226"/>
      <c r="AO26" s="226"/>
      <c r="AP26" s="32"/>
      <c r="AQ26" s="32"/>
      <c r="AR26" s="33"/>
      <c r="BE26" s="217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7" t="s">
        <v>34</v>
      </c>
      <c r="M28" s="227"/>
      <c r="N28" s="227"/>
      <c r="O28" s="227"/>
      <c r="P28" s="227"/>
      <c r="Q28" s="32"/>
      <c r="R28" s="32"/>
      <c r="S28" s="32"/>
      <c r="T28" s="32"/>
      <c r="U28" s="32"/>
      <c r="V28" s="32"/>
      <c r="W28" s="227" t="s">
        <v>35</v>
      </c>
      <c r="X28" s="227"/>
      <c r="Y28" s="227"/>
      <c r="Z28" s="227"/>
      <c r="AA28" s="227"/>
      <c r="AB28" s="227"/>
      <c r="AC28" s="227"/>
      <c r="AD28" s="227"/>
      <c r="AE28" s="227"/>
      <c r="AF28" s="32"/>
      <c r="AG28" s="32"/>
      <c r="AH28" s="32"/>
      <c r="AI28" s="32"/>
      <c r="AJ28" s="32"/>
      <c r="AK28" s="227" t="s">
        <v>36</v>
      </c>
      <c r="AL28" s="227"/>
      <c r="AM28" s="227"/>
      <c r="AN28" s="227"/>
      <c r="AO28" s="227"/>
      <c r="AP28" s="32"/>
      <c r="AQ28" s="32"/>
      <c r="AR28" s="33"/>
      <c r="BE28" s="217"/>
    </row>
    <row r="29" spans="1:71" s="3" customFormat="1" ht="14.4" customHeight="1">
      <c r="B29" s="37"/>
      <c r="D29" s="27" t="s">
        <v>37</v>
      </c>
      <c r="F29" s="27" t="s">
        <v>38</v>
      </c>
      <c r="L29" s="230">
        <v>0.21</v>
      </c>
      <c r="M29" s="229"/>
      <c r="N29" s="229"/>
      <c r="O29" s="229"/>
      <c r="P29" s="229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 2)</f>
        <v>0</v>
      </c>
      <c r="AL29" s="229"/>
      <c r="AM29" s="229"/>
      <c r="AN29" s="229"/>
      <c r="AO29" s="229"/>
      <c r="AR29" s="37"/>
      <c r="BE29" s="218"/>
    </row>
    <row r="30" spans="1:71" s="3" customFormat="1" ht="14.4" customHeight="1">
      <c r="B30" s="37"/>
      <c r="F30" s="27" t="s">
        <v>39</v>
      </c>
      <c r="L30" s="230">
        <v>0.15</v>
      </c>
      <c r="M30" s="229"/>
      <c r="N30" s="229"/>
      <c r="O30" s="229"/>
      <c r="P30" s="229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 2)</f>
        <v>0</v>
      </c>
      <c r="AL30" s="229"/>
      <c r="AM30" s="229"/>
      <c r="AN30" s="229"/>
      <c r="AO30" s="229"/>
      <c r="AR30" s="37"/>
      <c r="BE30" s="218"/>
    </row>
    <row r="31" spans="1:71" s="3" customFormat="1" ht="14.4" hidden="1" customHeight="1">
      <c r="B31" s="37"/>
      <c r="F31" s="27" t="s">
        <v>40</v>
      </c>
      <c r="L31" s="230">
        <v>0.21</v>
      </c>
      <c r="M31" s="229"/>
      <c r="N31" s="229"/>
      <c r="O31" s="229"/>
      <c r="P31" s="229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18"/>
    </row>
    <row r="32" spans="1:71" s="3" customFormat="1" ht="14.4" hidden="1" customHeight="1">
      <c r="B32" s="37"/>
      <c r="F32" s="27" t="s">
        <v>41</v>
      </c>
      <c r="L32" s="230">
        <v>0.15</v>
      </c>
      <c r="M32" s="229"/>
      <c r="N32" s="229"/>
      <c r="O32" s="229"/>
      <c r="P32" s="229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18"/>
    </row>
    <row r="33" spans="1:57" s="3" customFormat="1" ht="14.4" hidden="1" customHeight="1">
      <c r="B33" s="37"/>
      <c r="F33" s="27" t="s">
        <v>42</v>
      </c>
      <c r="L33" s="230">
        <v>0</v>
      </c>
      <c r="M33" s="229"/>
      <c r="N33" s="229"/>
      <c r="O33" s="229"/>
      <c r="P33" s="229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18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5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31" t="s">
        <v>45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0.199999999999999">
      <c r="B50" s="20"/>
      <c r="AR50" s="20"/>
    </row>
    <row r="51" spans="1:57" ht="10.199999999999999">
      <c r="B51" s="20"/>
      <c r="AR51" s="20"/>
    </row>
    <row r="52" spans="1:57" ht="10.199999999999999">
      <c r="B52" s="20"/>
      <c r="AR52" s="20"/>
    </row>
    <row r="53" spans="1:57" ht="10.199999999999999">
      <c r="B53" s="20"/>
      <c r="AR53" s="20"/>
    </row>
    <row r="54" spans="1:57" ht="10.199999999999999">
      <c r="B54" s="20"/>
      <c r="AR54" s="20"/>
    </row>
    <row r="55" spans="1:57" ht="10.199999999999999">
      <c r="B55" s="20"/>
      <c r="AR55" s="20"/>
    </row>
    <row r="56" spans="1:57" ht="10.199999999999999">
      <c r="B56" s="20"/>
      <c r="AR56" s="20"/>
    </row>
    <row r="57" spans="1:57" ht="10.199999999999999">
      <c r="B57" s="20"/>
      <c r="AR57" s="20"/>
    </row>
    <row r="58" spans="1:57" ht="10.199999999999999">
      <c r="B58" s="20"/>
      <c r="AR58" s="20"/>
    </row>
    <row r="59" spans="1:57" ht="10.199999999999999">
      <c r="B59" s="20"/>
      <c r="AR59" s="20"/>
    </row>
    <row r="60" spans="1:57" s="2" customFormat="1" ht="13.2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1:57" ht="10.199999999999999">
      <c r="B61" s="20"/>
      <c r="AR61" s="20"/>
    </row>
    <row r="62" spans="1:57" ht="10.199999999999999">
      <c r="B62" s="20"/>
      <c r="AR62" s="20"/>
    </row>
    <row r="63" spans="1:57" ht="10.199999999999999">
      <c r="B63" s="20"/>
      <c r="AR63" s="20"/>
    </row>
    <row r="64" spans="1:57" s="2" customFormat="1" ht="13.2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0.199999999999999">
      <c r="B65" s="20"/>
      <c r="AR65" s="20"/>
    </row>
    <row r="66" spans="1:57" ht="10.199999999999999">
      <c r="B66" s="20"/>
      <c r="AR66" s="20"/>
    </row>
    <row r="67" spans="1:57" ht="10.199999999999999">
      <c r="B67" s="20"/>
      <c r="AR67" s="20"/>
    </row>
    <row r="68" spans="1:57" ht="10.199999999999999">
      <c r="B68" s="20"/>
      <c r="AR68" s="20"/>
    </row>
    <row r="69" spans="1:57" ht="10.199999999999999">
      <c r="B69" s="20"/>
      <c r="AR69" s="20"/>
    </row>
    <row r="70" spans="1:57" ht="10.199999999999999">
      <c r="B70" s="20"/>
      <c r="AR70" s="20"/>
    </row>
    <row r="71" spans="1:57" ht="10.199999999999999">
      <c r="B71" s="20"/>
      <c r="AR71" s="20"/>
    </row>
    <row r="72" spans="1:57" ht="10.199999999999999">
      <c r="B72" s="20"/>
      <c r="AR72" s="20"/>
    </row>
    <row r="73" spans="1:57" ht="10.199999999999999">
      <c r="B73" s="20"/>
      <c r="AR73" s="20"/>
    </row>
    <row r="74" spans="1:57" ht="10.199999999999999">
      <c r="B74" s="20"/>
      <c r="AR74" s="20"/>
    </row>
    <row r="75" spans="1:57" s="2" customFormat="1" ht="13.2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0.199999999999999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20/2</v>
      </c>
      <c r="AR84" s="51"/>
    </row>
    <row r="85" spans="1:91" s="5" customFormat="1" ht="36.9" customHeight="1">
      <c r="B85" s="52"/>
      <c r="C85" s="53" t="s">
        <v>16</v>
      </c>
      <c r="L85" s="235" t="str">
        <f>K6</f>
        <v>Obnova místní komunikace MK-12d Přílepy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52"/>
    </row>
    <row r="86" spans="1:91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7" t="str">
        <f>IF(AN8= "","",AN8)</f>
        <v>28. 3. 2020</v>
      </c>
      <c r="AN87" s="237"/>
      <c r="AO87" s="32"/>
      <c r="AP87" s="32"/>
      <c r="AQ87" s="32"/>
      <c r="AR87" s="33"/>
      <c r="BE87" s="32"/>
    </row>
    <row r="88" spans="1:9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1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8" t="str">
        <f>IF(E17="","",E17)</f>
        <v xml:space="preserve"> </v>
      </c>
      <c r="AN89" s="239"/>
      <c r="AO89" s="239"/>
      <c r="AP89" s="239"/>
      <c r="AQ89" s="32"/>
      <c r="AR89" s="33"/>
      <c r="AS89" s="240" t="s">
        <v>53</v>
      </c>
      <c r="AT89" s="24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15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38" t="str">
        <f>IF(E20="","",E20)</f>
        <v xml:space="preserve"> </v>
      </c>
      <c r="AN90" s="239"/>
      <c r="AO90" s="239"/>
      <c r="AP90" s="239"/>
      <c r="AQ90" s="32"/>
      <c r="AR90" s="33"/>
      <c r="AS90" s="242"/>
      <c r="AT90" s="24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2"/>
      <c r="AT91" s="24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4" t="s">
        <v>54</v>
      </c>
      <c r="D92" s="245"/>
      <c r="E92" s="245"/>
      <c r="F92" s="245"/>
      <c r="G92" s="245"/>
      <c r="H92" s="60"/>
      <c r="I92" s="246" t="s">
        <v>55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56</v>
      </c>
      <c r="AH92" s="245"/>
      <c r="AI92" s="245"/>
      <c r="AJ92" s="245"/>
      <c r="AK92" s="245"/>
      <c r="AL92" s="245"/>
      <c r="AM92" s="245"/>
      <c r="AN92" s="246" t="s">
        <v>57</v>
      </c>
      <c r="AO92" s="245"/>
      <c r="AP92" s="248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91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2">
        <f>ROUND(SUM(AG95:AG97),2)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51" t="s">
        <v>78</v>
      </c>
      <c r="E95" s="251"/>
      <c r="F95" s="251"/>
      <c r="G95" s="251"/>
      <c r="H95" s="251"/>
      <c r="I95" s="82"/>
      <c r="J95" s="251" t="s">
        <v>79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'20-2-0 - Vedlejší a ostat...'!J30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83" t="s">
        <v>80</v>
      </c>
      <c r="AR95" s="80"/>
      <c r="AS95" s="84">
        <v>0</v>
      </c>
      <c r="AT95" s="85">
        <f>ROUND(SUM(AV95:AW95),2)</f>
        <v>0</v>
      </c>
      <c r="AU95" s="86">
        <f>'20-2-0 - Vedlejší a ostat...'!P121</f>
        <v>0</v>
      </c>
      <c r="AV95" s="85">
        <f>'20-2-0 - Vedlejší a ostat...'!J33</f>
        <v>0</v>
      </c>
      <c r="AW95" s="85">
        <f>'20-2-0 - Vedlejší a ostat...'!J34</f>
        <v>0</v>
      </c>
      <c r="AX95" s="85">
        <f>'20-2-0 - Vedlejší a ostat...'!J35</f>
        <v>0</v>
      </c>
      <c r="AY95" s="85">
        <f>'20-2-0 - Vedlejší a ostat...'!J36</f>
        <v>0</v>
      </c>
      <c r="AZ95" s="85">
        <f>'20-2-0 - Vedlejší a ostat...'!F33</f>
        <v>0</v>
      </c>
      <c r="BA95" s="85">
        <f>'20-2-0 - Vedlejší a ostat...'!F34</f>
        <v>0</v>
      </c>
      <c r="BB95" s="85">
        <f>'20-2-0 - Vedlejší a ostat...'!F35</f>
        <v>0</v>
      </c>
      <c r="BC95" s="85">
        <f>'20-2-0 - Vedlejší a ostat...'!F36</f>
        <v>0</v>
      </c>
      <c r="BD95" s="87">
        <f>'20-2-0 - Vedlejší a ostat...'!F37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83</v>
      </c>
    </row>
    <row r="96" spans="1:91" s="7" customFormat="1" ht="16.5" customHeight="1">
      <c r="A96" s="79" t="s">
        <v>77</v>
      </c>
      <c r="B96" s="80"/>
      <c r="C96" s="81"/>
      <c r="D96" s="251" t="s">
        <v>84</v>
      </c>
      <c r="E96" s="251"/>
      <c r="F96" s="251"/>
      <c r="G96" s="251"/>
      <c r="H96" s="251"/>
      <c r="I96" s="82"/>
      <c r="J96" s="251" t="s">
        <v>85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'20-2-1 - MK-12d SO 101'!J30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83" t="s">
        <v>80</v>
      </c>
      <c r="AR96" s="80"/>
      <c r="AS96" s="84">
        <v>0</v>
      </c>
      <c r="AT96" s="85">
        <f>ROUND(SUM(AV96:AW96),2)</f>
        <v>0</v>
      </c>
      <c r="AU96" s="86">
        <f>'20-2-1 - MK-12d SO 101'!P123</f>
        <v>0</v>
      </c>
      <c r="AV96" s="85">
        <f>'20-2-1 - MK-12d SO 101'!J33</f>
        <v>0</v>
      </c>
      <c r="AW96" s="85">
        <f>'20-2-1 - MK-12d SO 101'!J34</f>
        <v>0</v>
      </c>
      <c r="AX96" s="85">
        <f>'20-2-1 - MK-12d SO 101'!J35</f>
        <v>0</v>
      </c>
      <c r="AY96" s="85">
        <f>'20-2-1 - MK-12d SO 101'!J36</f>
        <v>0</v>
      </c>
      <c r="AZ96" s="85">
        <f>'20-2-1 - MK-12d SO 101'!F33</f>
        <v>0</v>
      </c>
      <c r="BA96" s="85">
        <f>'20-2-1 - MK-12d SO 101'!F34</f>
        <v>0</v>
      </c>
      <c r="BB96" s="85">
        <f>'20-2-1 - MK-12d SO 101'!F35</f>
        <v>0</v>
      </c>
      <c r="BC96" s="85">
        <f>'20-2-1 - MK-12d SO 101'!F36</f>
        <v>0</v>
      </c>
      <c r="BD96" s="87">
        <f>'20-2-1 - MK-12d SO 101'!F37</f>
        <v>0</v>
      </c>
      <c r="BT96" s="88" t="s">
        <v>81</v>
      </c>
      <c r="BV96" s="88" t="s">
        <v>75</v>
      </c>
      <c r="BW96" s="88" t="s">
        <v>86</v>
      </c>
      <c r="BX96" s="88" t="s">
        <v>4</v>
      </c>
      <c r="CL96" s="88" t="s">
        <v>1</v>
      </c>
      <c r="CM96" s="88" t="s">
        <v>83</v>
      </c>
    </row>
    <row r="97" spans="1:91" s="7" customFormat="1" ht="16.5" customHeight="1">
      <c r="A97" s="79" t="s">
        <v>77</v>
      </c>
      <c r="B97" s="80"/>
      <c r="C97" s="81"/>
      <c r="D97" s="251" t="s">
        <v>87</v>
      </c>
      <c r="E97" s="251"/>
      <c r="F97" s="251"/>
      <c r="G97" s="251"/>
      <c r="H97" s="251"/>
      <c r="I97" s="82"/>
      <c r="J97" s="251" t="s">
        <v>88</v>
      </c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49">
        <f>'20-2-2 - MK-12d SO 102'!J30</f>
        <v>0</v>
      </c>
      <c r="AH97" s="250"/>
      <c r="AI97" s="250"/>
      <c r="AJ97" s="250"/>
      <c r="AK97" s="250"/>
      <c r="AL97" s="250"/>
      <c r="AM97" s="250"/>
      <c r="AN97" s="249">
        <f>SUM(AG97,AT97)</f>
        <v>0</v>
      </c>
      <c r="AO97" s="250"/>
      <c r="AP97" s="250"/>
      <c r="AQ97" s="83" t="s">
        <v>80</v>
      </c>
      <c r="AR97" s="80"/>
      <c r="AS97" s="89">
        <v>0</v>
      </c>
      <c r="AT97" s="90">
        <f>ROUND(SUM(AV97:AW97),2)</f>
        <v>0</v>
      </c>
      <c r="AU97" s="91">
        <f>'20-2-2 - MK-12d SO 102'!P123</f>
        <v>0</v>
      </c>
      <c r="AV97" s="90">
        <f>'20-2-2 - MK-12d SO 102'!J33</f>
        <v>0</v>
      </c>
      <c r="AW97" s="90">
        <f>'20-2-2 - MK-12d SO 102'!J34</f>
        <v>0</v>
      </c>
      <c r="AX97" s="90">
        <f>'20-2-2 - MK-12d SO 102'!J35</f>
        <v>0</v>
      </c>
      <c r="AY97" s="90">
        <f>'20-2-2 - MK-12d SO 102'!J36</f>
        <v>0</v>
      </c>
      <c r="AZ97" s="90">
        <f>'20-2-2 - MK-12d SO 102'!F33</f>
        <v>0</v>
      </c>
      <c r="BA97" s="90">
        <f>'20-2-2 - MK-12d SO 102'!F34</f>
        <v>0</v>
      </c>
      <c r="BB97" s="90">
        <f>'20-2-2 - MK-12d SO 102'!F35</f>
        <v>0</v>
      </c>
      <c r="BC97" s="90">
        <f>'20-2-2 - MK-12d SO 102'!F36</f>
        <v>0</v>
      </c>
      <c r="BD97" s="92">
        <f>'20-2-2 - MK-12d SO 102'!F37</f>
        <v>0</v>
      </c>
      <c r="BT97" s="88" t="s">
        <v>81</v>
      </c>
      <c r="BV97" s="88" t="s">
        <v>75</v>
      </c>
      <c r="BW97" s="88" t="s">
        <v>89</v>
      </c>
      <c r="BX97" s="88" t="s">
        <v>4</v>
      </c>
      <c r="CL97" s="88" t="s">
        <v>1</v>
      </c>
      <c r="CM97" s="88" t="s">
        <v>83</v>
      </c>
    </row>
    <row r="98" spans="1:91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-2-0 - Vedlejší a ostat...'!C2" display="/"/>
    <hyperlink ref="A96" location="'20-2-1 - MK-12d SO 101'!C2" display="/"/>
    <hyperlink ref="A97" location="'20-2-2 - MK-12d SO 102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93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54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82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" customHeight="1">
      <c r="B4" s="20"/>
      <c r="D4" s="21" t="s">
        <v>90</v>
      </c>
      <c r="I4" s="93"/>
      <c r="L4" s="20"/>
      <c r="M4" s="95" t="s">
        <v>10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5" t="str">
        <f>'Rekapitulace stavby'!K6</f>
        <v>Obnova místní komunikace MK-12d Přílepy</v>
      </c>
      <c r="F7" s="256"/>
      <c r="G7" s="256"/>
      <c r="H7" s="256"/>
      <c r="I7" s="93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5" t="s">
        <v>92</v>
      </c>
      <c r="F9" s="257"/>
      <c r="G9" s="257"/>
      <c r="H9" s="257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0.199999999999999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28. 3. 2020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8" t="str">
        <f>'Rekapitulace stavby'!E14</f>
        <v>Vyplň údaj</v>
      </c>
      <c r="F18" s="219"/>
      <c r="G18" s="219"/>
      <c r="H18" s="21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4" t="s">
        <v>1</v>
      </c>
      <c r="F27" s="224"/>
      <c r="G27" s="224"/>
      <c r="H27" s="224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37</v>
      </c>
      <c r="E33" s="27" t="s">
        <v>38</v>
      </c>
      <c r="F33" s="106">
        <f>ROUND((SUM(BE121:BE143)),  2)</f>
        <v>0</v>
      </c>
      <c r="G33" s="32"/>
      <c r="H33" s="32"/>
      <c r="I33" s="107">
        <v>0.21</v>
      </c>
      <c r="J33" s="106">
        <f>ROUND(((SUM(BE121:BE143))*I33),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106">
        <f>ROUND((SUM(BF121:BF143)),  2)</f>
        <v>0</v>
      </c>
      <c r="G34" s="32"/>
      <c r="H34" s="32"/>
      <c r="I34" s="107">
        <v>0.15</v>
      </c>
      <c r="J34" s="106">
        <f>ROUND(((SUM(BF121:BF143))*I34),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40</v>
      </c>
      <c r="F35" s="106">
        <f>ROUND((SUM(BG121:BG143)),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41</v>
      </c>
      <c r="F36" s="106">
        <f>ROUND((SUM(BH121:BH143)),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42</v>
      </c>
      <c r="F37" s="106">
        <f>ROUND((SUM(BI121:BI143)),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5" t="str">
        <f>E7</f>
        <v>Obnova místní komunikace MK-12d Přílepy</v>
      </c>
      <c r="F85" s="256"/>
      <c r="G85" s="256"/>
      <c r="H85" s="256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5" t="str">
        <f>E9</f>
        <v>20/2-0 - Vedlejší a ostatní rozpočtové náklady</v>
      </c>
      <c r="F87" s="257"/>
      <c r="G87" s="257"/>
      <c r="H87" s="257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28. 3. 2020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94</v>
      </c>
      <c r="D94" s="108"/>
      <c r="E94" s="108"/>
      <c r="F94" s="108"/>
      <c r="G94" s="108"/>
      <c r="H94" s="108"/>
      <c r="I94" s="123"/>
      <c r="J94" s="124" t="s">
        <v>95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96</v>
      </c>
      <c r="D96" s="32"/>
      <c r="E96" s="32"/>
      <c r="F96" s="32"/>
      <c r="G96" s="32"/>
      <c r="H96" s="32"/>
      <c r="I96" s="96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" customHeight="1">
      <c r="B97" s="126"/>
      <c r="D97" s="127" t="s">
        <v>98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1:31" s="10" customFormat="1" ht="19.95" customHeight="1">
      <c r="B98" s="131"/>
      <c r="D98" s="132" t="s">
        <v>99</v>
      </c>
      <c r="E98" s="133"/>
      <c r="F98" s="133"/>
      <c r="G98" s="133"/>
      <c r="H98" s="133"/>
      <c r="I98" s="134"/>
      <c r="J98" s="135">
        <f>J123</f>
        <v>0</v>
      </c>
      <c r="L98" s="131"/>
    </row>
    <row r="99" spans="1:31" s="10" customFormat="1" ht="19.95" customHeight="1">
      <c r="B99" s="131"/>
      <c r="D99" s="132" t="s">
        <v>100</v>
      </c>
      <c r="E99" s="133"/>
      <c r="F99" s="133"/>
      <c r="G99" s="133"/>
      <c r="H99" s="133"/>
      <c r="I99" s="134"/>
      <c r="J99" s="135">
        <f>J126</f>
        <v>0</v>
      </c>
      <c r="L99" s="131"/>
    </row>
    <row r="100" spans="1:31" s="10" customFormat="1" ht="19.95" customHeight="1">
      <c r="B100" s="131"/>
      <c r="D100" s="132" t="s">
        <v>101</v>
      </c>
      <c r="E100" s="133"/>
      <c r="F100" s="133"/>
      <c r="G100" s="133"/>
      <c r="H100" s="133"/>
      <c r="I100" s="134"/>
      <c r="J100" s="135">
        <f>J132</f>
        <v>0</v>
      </c>
      <c r="L100" s="131"/>
    </row>
    <row r="101" spans="1:31" s="10" customFormat="1" ht="19.95" customHeight="1">
      <c r="B101" s="131"/>
      <c r="D101" s="132" t="s">
        <v>102</v>
      </c>
      <c r="E101" s="133"/>
      <c r="F101" s="133"/>
      <c r="G101" s="133"/>
      <c r="H101" s="133"/>
      <c r="I101" s="134"/>
      <c r="J101" s="135">
        <f>J137</f>
        <v>0</v>
      </c>
      <c r="L101" s="13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6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" customHeight="1">
      <c r="A103" s="32"/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" customHeight="1">
      <c r="A107" s="32"/>
      <c r="B107" s="49"/>
      <c r="C107" s="50"/>
      <c r="D107" s="50"/>
      <c r="E107" s="50"/>
      <c r="F107" s="50"/>
      <c r="G107" s="50"/>
      <c r="H107" s="50"/>
      <c r="I107" s="121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" customHeight="1">
      <c r="A108" s="32"/>
      <c r="B108" s="33"/>
      <c r="C108" s="21" t="s">
        <v>103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55" t="str">
        <f>E7</f>
        <v>Obnova místní komunikace MK-12d Přílepy</v>
      </c>
      <c r="F111" s="256"/>
      <c r="G111" s="256"/>
      <c r="H111" s="256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91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35" t="str">
        <f>E9</f>
        <v>20/2-0 - Vedlejší a ostatní rozpočtové náklady</v>
      </c>
      <c r="F113" s="257"/>
      <c r="G113" s="257"/>
      <c r="H113" s="257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97" t="s">
        <v>22</v>
      </c>
      <c r="J115" s="55" t="str">
        <f>IF(J12="","",J12)</f>
        <v>28. 3. 2020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15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9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9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6"/>
      <c r="B120" s="137"/>
      <c r="C120" s="138" t="s">
        <v>104</v>
      </c>
      <c r="D120" s="139" t="s">
        <v>58</v>
      </c>
      <c r="E120" s="139" t="s">
        <v>54</v>
      </c>
      <c r="F120" s="139" t="s">
        <v>55</v>
      </c>
      <c r="G120" s="139" t="s">
        <v>105</v>
      </c>
      <c r="H120" s="139" t="s">
        <v>106</v>
      </c>
      <c r="I120" s="140" t="s">
        <v>107</v>
      </c>
      <c r="J120" s="139" t="s">
        <v>95</v>
      </c>
      <c r="K120" s="141" t="s">
        <v>108</v>
      </c>
      <c r="L120" s="142"/>
      <c r="M120" s="62" t="s">
        <v>1</v>
      </c>
      <c r="N120" s="63" t="s">
        <v>37</v>
      </c>
      <c r="O120" s="63" t="s">
        <v>109</v>
      </c>
      <c r="P120" s="63" t="s">
        <v>110</v>
      </c>
      <c r="Q120" s="63" t="s">
        <v>111</v>
      </c>
      <c r="R120" s="63" t="s">
        <v>112</v>
      </c>
      <c r="S120" s="63" t="s">
        <v>113</v>
      </c>
      <c r="T120" s="64" t="s">
        <v>114</v>
      </c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  <row r="121" spans="1:65" s="2" customFormat="1" ht="22.8" customHeight="1">
      <c r="A121" s="32"/>
      <c r="B121" s="33"/>
      <c r="C121" s="69" t="s">
        <v>115</v>
      </c>
      <c r="D121" s="32"/>
      <c r="E121" s="32"/>
      <c r="F121" s="32"/>
      <c r="G121" s="32"/>
      <c r="H121" s="32"/>
      <c r="I121" s="96"/>
      <c r="J121" s="143">
        <f>BK121</f>
        <v>0</v>
      </c>
      <c r="K121" s="32"/>
      <c r="L121" s="33"/>
      <c r="M121" s="65"/>
      <c r="N121" s="56"/>
      <c r="O121" s="66"/>
      <c r="P121" s="144">
        <f>P122</f>
        <v>0</v>
      </c>
      <c r="Q121" s="66"/>
      <c r="R121" s="144">
        <f>R122</f>
        <v>0</v>
      </c>
      <c r="S121" s="66"/>
      <c r="T121" s="145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97</v>
      </c>
      <c r="BK121" s="146">
        <f>BK122</f>
        <v>0</v>
      </c>
    </row>
    <row r="122" spans="1:65" s="12" customFormat="1" ht="25.95" customHeight="1">
      <c r="B122" s="147"/>
      <c r="D122" s="148" t="s">
        <v>72</v>
      </c>
      <c r="E122" s="149" t="s">
        <v>116</v>
      </c>
      <c r="F122" s="149" t="s">
        <v>117</v>
      </c>
      <c r="I122" s="150"/>
      <c r="J122" s="151">
        <f>BK122</f>
        <v>0</v>
      </c>
      <c r="L122" s="147"/>
      <c r="M122" s="152"/>
      <c r="N122" s="153"/>
      <c r="O122" s="153"/>
      <c r="P122" s="154">
        <f>P123+P126+P132+P137</f>
        <v>0</v>
      </c>
      <c r="Q122" s="153"/>
      <c r="R122" s="154">
        <f>R123+R126+R132+R137</f>
        <v>0</v>
      </c>
      <c r="S122" s="153"/>
      <c r="T122" s="155">
        <f>T123+T126+T132+T137</f>
        <v>0</v>
      </c>
      <c r="AR122" s="148" t="s">
        <v>118</v>
      </c>
      <c r="AT122" s="156" t="s">
        <v>72</v>
      </c>
      <c r="AU122" s="156" t="s">
        <v>73</v>
      </c>
      <c r="AY122" s="148" t="s">
        <v>119</v>
      </c>
      <c r="BK122" s="157">
        <f>BK123+BK126+BK132+BK137</f>
        <v>0</v>
      </c>
    </row>
    <row r="123" spans="1:65" s="12" customFormat="1" ht="22.8" customHeight="1">
      <c r="B123" s="147"/>
      <c r="D123" s="148" t="s">
        <v>72</v>
      </c>
      <c r="E123" s="158" t="s">
        <v>120</v>
      </c>
      <c r="F123" s="158" t="s">
        <v>121</v>
      </c>
      <c r="I123" s="150"/>
      <c r="J123" s="159">
        <f>BK123</f>
        <v>0</v>
      </c>
      <c r="L123" s="147"/>
      <c r="M123" s="152"/>
      <c r="N123" s="153"/>
      <c r="O123" s="153"/>
      <c r="P123" s="154">
        <f>SUM(P124:P125)</f>
        <v>0</v>
      </c>
      <c r="Q123" s="153"/>
      <c r="R123" s="154">
        <f>SUM(R124:R125)</f>
        <v>0</v>
      </c>
      <c r="S123" s="153"/>
      <c r="T123" s="155">
        <f>SUM(T124:T125)</f>
        <v>0</v>
      </c>
      <c r="AR123" s="148" t="s">
        <v>118</v>
      </c>
      <c r="AT123" s="156" t="s">
        <v>72</v>
      </c>
      <c r="AU123" s="156" t="s">
        <v>81</v>
      </c>
      <c r="AY123" s="148" t="s">
        <v>119</v>
      </c>
      <c r="BK123" s="157">
        <f>SUM(BK124:BK125)</f>
        <v>0</v>
      </c>
    </row>
    <row r="124" spans="1:65" s="2" customFormat="1" ht="16.5" customHeight="1">
      <c r="A124" s="32"/>
      <c r="B124" s="160"/>
      <c r="C124" s="161" t="s">
        <v>81</v>
      </c>
      <c r="D124" s="161" t="s">
        <v>122</v>
      </c>
      <c r="E124" s="162" t="s">
        <v>123</v>
      </c>
      <c r="F124" s="163" t="s">
        <v>124</v>
      </c>
      <c r="G124" s="164" t="s">
        <v>125</v>
      </c>
      <c r="H124" s="165">
        <v>1</v>
      </c>
      <c r="I124" s="166"/>
      <c r="J124" s="167">
        <f>ROUND(I124*H124,2)</f>
        <v>0</v>
      </c>
      <c r="K124" s="163" t="s">
        <v>126</v>
      </c>
      <c r="L124" s="33"/>
      <c r="M124" s="168" t="s">
        <v>1</v>
      </c>
      <c r="N124" s="169" t="s">
        <v>38</v>
      </c>
      <c r="O124" s="58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2" t="s">
        <v>127</v>
      </c>
      <c r="AT124" s="172" t="s">
        <v>122</v>
      </c>
      <c r="AU124" s="172" t="s">
        <v>83</v>
      </c>
      <c r="AY124" s="17" t="s">
        <v>119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17" t="s">
        <v>81</v>
      </c>
      <c r="BK124" s="173">
        <f>ROUND(I124*H124,2)</f>
        <v>0</v>
      </c>
      <c r="BL124" s="17" t="s">
        <v>127</v>
      </c>
      <c r="BM124" s="172" t="s">
        <v>128</v>
      </c>
    </row>
    <row r="125" spans="1:65" s="2" customFormat="1" ht="10.199999999999999">
      <c r="A125" s="32"/>
      <c r="B125" s="33"/>
      <c r="C125" s="32"/>
      <c r="D125" s="174" t="s">
        <v>129</v>
      </c>
      <c r="E125" s="32"/>
      <c r="F125" s="175" t="s">
        <v>130</v>
      </c>
      <c r="G125" s="32"/>
      <c r="H125" s="32"/>
      <c r="I125" s="96"/>
      <c r="J125" s="32"/>
      <c r="K125" s="32"/>
      <c r="L125" s="33"/>
      <c r="M125" s="176"/>
      <c r="N125" s="177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129</v>
      </c>
      <c r="AU125" s="17" t="s">
        <v>83</v>
      </c>
    </row>
    <row r="126" spans="1:65" s="12" customFormat="1" ht="22.8" customHeight="1">
      <c r="B126" s="147"/>
      <c r="D126" s="148" t="s">
        <v>72</v>
      </c>
      <c r="E126" s="158" t="s">
        <v>131</v>
      </c>
      <c r="F126" s="158" t="s">
        <v>132</v>
      </c>
      <c r="I126" s="150"/>
      <c r="J126" s="159">
        <f>BK126</f>
        <v>0</v>
      </c>
      <c r="L126" s="147"/>
      <c r="M126" s="152"/>
      <c r="N126" s="153"/>
      <c r="O126" s="153"/>
      <c r="P126" s="154">
        <f>SUM(P127:P131)</f>
        <v>0</v>
      </c>
      <c r="Q126" s="153"/>
      <c r="R126" s="154">
        <f>SUM(R127:R131)</f>
        <v>0</v>
      </c>
      <c r="S126" s="153"/>
      <c r="T126" s="155">
        <f>SUM(T127:T131)</f>
        <v>0</v>
      </c>
      <c r="AR126" s="148" t="s">
        <v>118</v>
      </c>
      <c r="AT126" s="156" t="s">
        <v>72</v>
      </c>
      <c r="AU126" s="156" t="s">
        <v>81</v>
      </c>
      <c r="AY126" s="148" t="s">
        <v>119</v>
      </c>
      <c r="BK126" s="157">
        <f>SUM(BK127:BK131)</f>
        <v>0</v>
      </c>
    </row>
    <row r="127" spans="1:65" s="2" customFormat="1" ht="16.5" customHeight="1">
      <c r="A127" s="32"/>
      <c r="B127" s="160"/>
      <c r="C127" s="161" t="s">
        <v>83</v>
      </c>
      <c r="D127" s="161" t="s">
        <v>122</v>
      </c>
      <c r="E127" s="162" t="s">
        <v>133</v>
      </c>
      <c r="F127" s="163" t="s">
        <v>132</v>
      </c>
      <c r="G127" s="164" t="s">
        <v>125</v>
      </c>
      <c r="H127" s="165">
        <v>1</v>
      </c>
      <c r="I127" s="166"/>
      <c r="J127" s="167">
        <f>ROUND(I127*H127,2)</f>
        <v>0</v>
      </c>
      <c r="K127" s="163" t="s">
        <v>126</v>
      </c>
      <c r="L127" s="33"/>
      <c r="M127" s="168" t="s">
        <v>1</v>
      </c>
      <c r="N127" s="169" t="s">
        <v>38</v>
      </c>
      <c r="O127" s="58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127</v>
      </c>
      <c r="AT127" s="172" t="s">
        <v>122</v>
      </c>
      <c r="AU127" s="172" t="s">
        <v>83</v>
      </c>
      <c r="AY127" s="17" t="s">
        <v>119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81</v>
      </c>
      <c r="BK127" s="173">
        <f>ROUND(I127*H127,2)</f>
        <v>0</v>
      </c>
      <c r="BL127" s="17" t="s">
        <v>127</v>
      </c>
      <c r="BM127" s="172" t="s">
        <v>134</v>
      </c>
    </row>
    <row r="128" spans="1:65" s="2" customFormat="1" ht="10.199999999999999">
      <c r="A128" s="32"/>
      <c r="B128" s="33"/>
      <c r="C128" s="32"/>
      <c r="D128" s="174" t="s">
        <v>129</v>
      </c>
      <c r="E128" s="32"/>
      <c r="F128" s="175" t="s">
        <v>132</v>
      </c>
      <c r="G128" s="32"/>
      <c r="H128" s="32"/>
      <c r="I128" s="96"/>
      <c r="J128" s="32"/>
      <c r="K128" s="32"/>
      <c r="L128" s="33"/>
      <c r="M128" s="176"/>
      <c r="N128" s="177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129</v>
      </c>
      <c r="AU128" s="17" t="s">
        <v>83</v>
      </c>
    </row>
    <row r="129" spans="1:65" s="2" customFormat="1" ht="16.5" customHeight="1">
      <c r="A129" s="32"/>
      <c r="B129" s="160"/>
      <c r="C129" s="161" t="s">
        <v>135</v>
      </c>
      <c r="D129" s="161" t="s">
        <v>122</v>
      </c>
      <c r="E129" s="162" t="s">
        <v>136</v>
      </c>
      <c r="F129" s="163" t="s">
        <v>137</v>
      </c>
      <c r="G129" s="164" t="s">
        <v>125</v>
      </c>
      <c r="H129" s="165">
        <v>1</v>
      </c>
      <c r="I129" s="166"/>
      <c r="J129" s="167">
        <f>ROUND(I129*H129,2)</f>
        <v>0</v>
      </c>
      <c r="K129" s="163" t="s">
        <v>1</v>
      </c>
      <c r="L129" s="33"/>
      <c r="M129" s="168" t="s">
        <v>1</v>
      </c>
      <c r="N129" s="169" t="s">
        <v>38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127</v>
      </c>
      <c r="AT129" s="172" t="s">
        <v>122</v>
      </c>
      <c r="AU129" s="172" t="s">
        <v>83</v>
      </c>
      <c r="AY129" s="17" t="s">
        <v>119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81</v>
      </c>
      <c r="BK129" s="173">
        <f>ROUND(I129*H129,2)</f>
        <v>0</v>
      </c>
      <c r="BL129" s="17" t="s">
        <v>127</v>
      </c>
      <c r="BM129" s="172" t="s">
        <v>138</v>
      </c>
    </row>
    <row r="130" spans="1:65" s="2" customFormat="1" ht="10.199999999999999">
      <c r="A130" s="32"/>
      <c r="B130" s="33"/>
      <c r="C130" s="32"/>
      <c r="D130" s="174" t="s">
        <v>129</v>
      </c>
      <c r="E130" s="32"/>
      <c r="F130" s="175" t="s">
        <v>139</v>
      </c>
      <c r="G130" s="32"/>
      <c r="H130" s="32"/>
      <c r="I130" s="96"/>
      <c r="J130" s="32"/>
      <c r="K130" s="32"/>
      <c r="L130" s="33"/>
      <c r="M130" s="176"/>
      <c r="N130" s="177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129</v>
      </c>
      <c r="AU130" s="17" t="s">
        <v>83</v>
      </c>
    </row>
    <row r="131" spans="1:65" s="2" customFormat="1" ht="19.2">
      <c r="A131" s="32"/>
      <c r="B131" s="33"/>
      <c r="C131" s="32"/>
      <c r="D131" s="174" t="s">
        <v>140</v>
      </c>
      <c r="E131" s="32"/>
      <c r="F131" s="178" t="s">
        <v>141</v>
      </c>
      <c r="G131" s="32"/>
      <c r="H131" s="32"/>
      <c r="I131" s="96"/>
      <c r="J131" s="32"/>
      <c r="K131" s="32"/>
      <c r="L131" s="33"/>
      <c r="M131" s="176"/>
      <c r="N131" s="177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140</v>
      </c>
      <c r="AU131" s="17" t="s">
        <v>83</v>
      </c>
    </row>
    <row r="132" spans="1:65" s="12" customFormat="1" ht="22.8" customHeight="1">
      <c r="B132" s="147"/>
      <c r="D132" s="148" t="s">
        <v>72</v>
      </c>
      <c r="E132" s="158" t="s">
        <v>142</v>
      </c>
      <c r="F132" s="158" t="s">
        <v>143</v>
      </c>
      <c r="I132" s="150"/>
      <c r="J132" s="159">
        <f>BK132</f>
        <v>0</v>
      </c>
      <c r="L132" s="147"/>
      <c r="M132" s="152"/>
      <c r="N132" s="153"/>
      <c r="O132" s="153"/>
      <c r="P132" s="154">
        <f>SUM(P133:P136)</f>
        <v>0</v>
      </c>
      <c r="Q132" s="153"/>
      <c r="R132" s="154">
        <f>SUM(R133:R136)</f>
        <v>0</v>
      </c>
      <c r="S132" s="153"/>
      <c r="T132" s="155">
        <f>SUM(T133:T136)</f>
        <v>0</v>
      </c>
      <c r="AR132" s="148" t="s">
        <v>118</v>
      </c>
      <c r="AT132" s="156" t="s">
        <v>72</v>
      </c>
      <c r="AU132" s="156" t="s">
        <v>81</v>
      </c>
      <c r="AY132" s="148" t="s">
        <v>119</v>
      </c>
      <c r="BK132" s="157">
        <f>SUM(BK133:BK136)</f>
        <v>0</v>
      </c>
    </row>
    <row r="133" spans="1:65" s="2" customFormat="1" ht="16.5" customHeight="1">
      <c r="A133" s="32"/>
      <c r="B133" s="160"/>
      <c r="C133" s="161" t="s">
        <v>144</v>
      </c>
      <c r="D133" s="161" t="s">
        <v>122</v>
      </c>
      <c r="E133" s="162" t="s">
        <v>145</v>
      </c>
      <c r="F133" s="163" t="s">
        <v>146</v>
      </c>
      <c r="G133" s="164" t="s">
        <v>125</v>
      </c>
      <c r="H133" s="165">
        <v>1</v>
      </c>
      <c r="I133" s="166"/>
      <c r="J133" s="167">
        <f>ROUND(I133*H133,2)</f>
        <v>0</v>
      </c>
      <c r="K133" s="163" t="s">
        <v>126</v>
      </c>
      <c r="L133" s="33"/>
      <c r="M133" s="168" t="s">
        <v>1</v>
      </c>
      <c r="N133" s="169" t="s">
        <v>38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127</v>
      </c>
      <c r="AT133" s="172" t="s">
        <v>122</v>
      </c>
      <c r="AU133" s="172" t="s">
        <v>83</v>
      </c>
      <c r="AY133" s="17" t="s">
        <v>119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81</v>
      </c>
      <c r="BK133" s="173">
        <f>ROUND(I133*H133,2)</f>
        <v>0</v>
      </c>
      <c r="BL133" s="17" t="s">
        <v>127</v>
      </c>
      <c r="BM133" s="172" t="s">
        <v>147</v>
      </c>
    </row>
    <row r="134" spans="1:65" s="2" customFormat="1" ht="10.199999999999999">
      <c r="A134" s="32"/>
      <c r="B134" s="33"/>
      <c r="C134" s="32"/>
      <c r="D134" s="174" t="s">
        <v>129</v>
      </c>
      <c r="E134" s="32"/>
      <c r="F134" s="175" t="s">
        <v>148</v>
      </c>
      <c r="G134" s="32"/>
      <c r="H134" s="32"/>
      <c r="I134" s="96"/>
      <c r="J134" s="32"/>
      <c r="K134" s="32"/>
      <c r="L134" s="33"/>
      <c r="M134" s="176"/>
      <c r="N134" s="177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129</v>
      </c>
      <c r="AU134" s="17" t="s">
        <v>83</v>
      </c>
    </row>
    <row r="135" spans="1:65" s="2" customFormat="1" ht="16.5" customHeight="1">
      <c r="A135" s="32"/>
      <c r="B135" s="160"/>
      <c r="C135" s="161" t="s">
        <v>118</v>
      </c>
      <c r="D135" s="161" t="s">
        <v>122</v>
      </c>
      <c r="E135" s="162" t="s">
        <v>149</v>
      </c>
      <c r="F135" s="163" t="s">
        <v>150</v>
      </c>
      <c r="G135" s="164" t="s">
        <v>151</v>
      </c>
      <c r="H135" s="165">
        <v>4</v>
      </c>
      <c r="I135" s="166"/>
      <c r="J135" s="167">
        <f>ROUND(I135*H135,2)</f>
        <v>0</v>
      </c>
      <c r="K135" s="163" t="s">
        <v>126</v>
      </c>
      <c r="L135" s="33"/>
      <c r="M135" s="168" t="s">
        <v>1</v>
      </c>
      <c r="N135" s="169" t="s">
        <v>38</v>
      </c>
      <c r="O135" s="58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127</v>
      </c>
      <c r="AT135" s="172" t="s">
        <v>122</v>
      </c>
      <c r="AU135" s="172" t="s">
        <v>83</v>
      </c>
      <c r="AY135" s="17" t="s">
        <v>119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81</v>
      </c>
      <c r="BK135" s="173">
        <f>ROUND(I135*H135,2)</f>
        <v>0</v>
      </c>
      <c r="BL135" s="17" t="s">
        <v>127</v>
      </c>
      <c r="BM135" s="172" t="s">
        <v>152</v>
      </c>
    </row>
    <row r="136" spans="1:65" s="2" customFormat="1" ht="10.199999999999999">
      <c r="A136" s="32"/>
      <c r="B136" s="33"/>
      <c r="C136" s="32"/>
      <c r="D136" s="174" t="s">
        <v>129</v>
      </c>
      <c r="E136" s="32"/>
      <c r="F136" s="175" t="s">
        <v>150</v>
      </c>
      <c r="G136" s="32"/>
      <c r="H136" s="32"/>
      <c r="I136" s="96"/>
      <c r="J136" s="32"/>
      <c r="K136" s="32"/>
      <c r="L136" s="33"/>
      <c r="M136" s="176"/>
      <c r="N136" s="17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129</v>
      </c>
      <c r="AU136" s="17" t="s">
        <v>83</v>
      </c>
    </row>
    <row r="137" spans="1:65" s="12" customFormat="1" ht="22.8" customHeight="1">
      <c r="B137" s="147"/>
      <c r="D137" s="148" t="s">
        <v>72</v>
      </c>
      <c r="E137" s="158" t="s">
        <v>153</v>
      </c>
      <c r="F137" s="158" t="s">
        <v>154</v>
      </c>
      <c r="I137" s="150"/>
      <c r="J137" s="159">
        <f>BK137</f>
        <v>0</v>
      </c>
      <c r="L137" s="147"/>
      <c r="M137" s="152"/>
      <c r="N137" s="153"/>
      <c r="O137" s="153"/>
      <c r="P137" s="154">
        <f>SUM(P138:P143)</f>
        <v>0</v>
      </c>
      <c r="Q137" s="153"/>
      <c r="R137" s="154">
        <f>SUM(R138:R143)</f>
        <v>0</v>
      </c>
      <c r="S137" s="153"/>
      <c r="T137" s="155">
        <f>SUM(T138:T143)</f>
        <v>0</v>
      </c>
      <c r="AR137" s="148" t="s">
        <v>118</v>
      </c>
      <c r="AT137" s="156" t="s">
        <v>72</v>
      </c>
      <c r="AU137" s="156" t="s">
        <v>81</v>
      </c>
      <c r="AY137" s="148" t="s">
        <v>119</v>
      </c>
      <c r="BK137" s="157">
        <f>SUM(BK138:BK143)</f>
        <v>0</v>
      </c>
    </row>
    <row r="138" spans="1:65" s="2" customFormat="1" ht="16.5" customHeight="1">
      <c r="A138" s="32"/>
      <c r="B138" s="160"/>
      <c r="C138" s="161" t="s">
        <v>155</v>
      </c>
      <c r="D138" s="161" t="s">
        <v>122</v>
      </c>
      <c r="E138" s="162" t="s">
        <v>156</v>
      </c>
      <c r="F138" s="163" t="s">
        <v>157</v>
      </c>
      <c r="G138" s="164" t="s">
        <v>125</v>
      </c>
      <c r="H138" s="165">
        <v>1</v>
      </c>
      <c r="I138" s="166"/>
      <c r="J138" s="167">
        <f>ROUND(I138*H138,2)</f>
        <v>0</v>
      </c>
      <c r="K138" s="163" t="s">
        <v>158</v>
      </c>
      <c r="L138" s="33"/>
      <c r="M138" s="168" t="s">
        <v>1</v>
      </c>
      <c r="N138" s="169" t="s">
        <v>38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127</v>
      </c>
      <c r="AT138" s="172" t="s">
        <v>122</v>
      </c>
      <c r="AU138" s="172" t="s">
        <v>83</v>
      </c>
      <c r="AY138" s="17" t="s">
        <v>119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81</v>
      </c>
      <c r="BK138" s="173">
        <f>ROUND(I138*H138,2)</f>
        <v>0</v>
      </c>
      <c r="BL138" s="17" t="s">
        <v>127</v>
      </c>
      <c r="BM138" s="172" t="s">
        <v>159</v>
      </c>
    </row>
    <row r="139" spans="1:65" s="2" customFormat="1" ht="10.199999999999999">
      <c r="A139" s="32"/>
      <c r="B139" s="33"/>
      <c r="C139" s="32"/>
      <c r="D139" s="174" t="s">
        <v>129</v>
      </c>
      <c r="E139" s="32"/>
      <c r="F139" s="175" t="s">
        <v>157</v>
      </c>
      <c r="G139" s="32"/>
      <c r="H139" s="32"/>
      <c r="I139" s="96"/>
      <c r="J139" s="32"/>
      <c r="K139" s="32"/>
      <c r="L139" s="33"/>
      <c r="M139" s="176"/>
      <c r="N139" s="177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129</v>
      </c>
      <c r="AU139" s="17" t="s">
        <v>83</v>
      </c>
    </row>
    <row r="140" spans="1:65" s="2" customFormat="1" ht="19.2">
      <c r="A140" s="32"/>
      <c r="B140" s="33"/>
      <c r="C140" s="32"/>
      <c r="D140" s="174" t="s">
        <v>140</v>
      </c>
      <c r="E140" s="32"/>
      <c r="F140" s="178" t="s">
        <v>160</v>
      </c>
      <c r="G140" s="32"/>
      <c r="H140" s="32"/>
      <c r="I140" s="96"/>
      <c r="J140" s="32"/>
      <c r="K140" s="32"/>
      <c r="L140" s="33"/>
      <c r="M140" s="176"/>
      <c r="N140" s="177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140</v>
      </c>
      <c r="AU140" s="17" t="s">
        <v>83</v>
      </c>
    </row>
    <row r="141" spans="1:65" s="2" customFormat="1" ht="16.5" customHeight="1">
      <c r="A141" s="32"/>
      <c r="B141" s="160"/>
      <c r="C141" s="161" t="s">
        <v>161</v>
      </c>
      <c r="D141" s="161" t="s">
        <v>122</v>
      </c>
      <c r="E141" s="162" t="s">
        <v>162</v>
      </c>
      <c r="F141" s="163" t="s">
        <v>163</v>
      </c>
      <c r="G141" s="164" t="s">
        <v>125</v>
      </c>
      <c r="H141" s="165">
        <v>1</v>
      </c>
      <c r="I141" s="166"/>
      <c r="J141" s="167">
        <f>ROUND(I141*H141,2)</f>
        <v>0</v>
      </c>
      <c r="K141" s="163" t="s">
        <v>164</v>
      </c>
      <c r="L141" s="33"/>
      <c r="M141" s="168" t="s">
        <v>1</v>
      </c>
      <c r="N141" s="169" t="s">
        <v>38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127</v>
      </c>
      <c r="AT141" s="172" t="s">
        <v>122</v>
      </c>
      <c r="AU141" s="172" t="s">
        <v>83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81</v>
      </c>
      <c r="BK141" s="173">
        <f>ROUND(I141*H141,2)</f>
        <v>0</v>
      </c>
      <c r="BL141" s="17" t="s">
        <v>127</v>
      </c>
      <c r="BM141" s="172" t="s">
        <v>165</v>
      </c>
    </row>
    <row r="142" spans="1:65" s="2" customFormat="1" ht="10.199999999999999">
      <c r="A142" s="32"/>
      <c r="B142" s="33"/>
      <c r="C142" s="32"/>
      <c r="D142" s="174" t="s">
        <v>129</v>
      </c>
      <c r="E142" s="32"/>
      <c r="F142" s="175" t="s">
        <v>166</v>
      </c>
      <c r="G142" s="32"/>
      <c r="H142" s="32"/>
      <c r="I142" s="96"/>
      <c r="J142" s="32"/>
      <c r="K142" s="32"/>
      <c r="L142" s="33"/>
      <c r="M142" s="176"/>
      <c r="N142" s="177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129</v>
      </c>
      <c r="AU142" s="17" t="s">
        <v>83</v>
      </c>
    </row>
    <row r="143" spans="1:65" s="2" customFormat="1" ht="19.2">
      <c r="A143" s="32"/>
      <c r="B143" s="33"/>
      <c r="C143" s="32"/>
      <c r="D143" s="174" t="s">
        <v>140</v>
      </c>
      <c r="E143" s="32"/>
      <c r="F143" s="178" t="s">
        <v>167</v>
      </c>
      <c r="G143" s="32"/>
      <c r="H143" s="32"/>
      <c r="I143" s="96"/>
      <c r="J143" s="32"/>
      <c r="K143" s="32"/>
      <c r="L143" s="33"/>
      <c r="M143" s="179"/>
      <c r="N143" s="180"/>
      <c r="O143" s="181"/>
      <c r="P143" s="181"/>
      <c r="Q143" s="181"/>
      <c r="R143" s="181"/>
      <c r="S143" s="181"/>
      <c r="T143" s="18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140</v>
      </c>
      <c r="AU143" s="17" t="s">
        <v>83</v>
      </c>
    </row>
    <row r="144" spans="1:65" s="2" customFormat="1" ht="6.9" customHeight="1">
      <c r="A144" s="32"/>
      <c r="B144" s="47"/>
      <c r="C144" s="48"/>
      <c r="D144" s="48"/>
      <c r="E144" s="48"/>
      <c r="F144" s="48"/>
      <c r="G144" s="48"/>
      <c r="H144" s="48"/>
      <c r="I144" s="120"/>
      <c r="J144" s="48"/>
      <c r="K144" s="48"/>
      <c r="L144" s="33"/>
      <c r="M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93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54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86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" customHeight="1">
      <c r="B4" s="20"/>
      <c r="D4" s="21" t="s">
        <v>90</v>
      </c>
      <c r="I4" s="93"/>
      <c r="L4" s="20"/>
      <c r="M4" s="95" t="s">
        <v>10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5" t="str">
        <f>'Rekapitulace stavby'!K6</f>
        <v>Obnova místní komunikace MK-12d Přílepy</v>
      </c>
      <c r="F7" s="256"/>
      <c r="G7" s="256"/>
      <c r="H7" s="256"/>
      <c r="I7" s="93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5" t="s">
        <v>168</v>
      </c>
      <c r="F9" s="257"/>
      <c r="G9" s="257"/>
      <c r="H9" s="257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0.199999999999999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28. 3. 2020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8" t="str">
        <f>'Rekapitulace stavby'!E14</f>
        <v>Vyplň údaj</v>
      </c>
      <c r="F18" s="219"/>
      <c r="G18" s="219"/>
      <c r="H18" s="21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4" t="s">
        <v>1</v>
      </c>
      <c r="F27" s="224"/>
      <c r="G27" s="224"/>
      <c r="H27" s="224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37</v>
      </c>
      <c r="E33" s="27" t="s">
        <v>38</v>
      </c>
      <c r="F33" s="106">
        <f>ROUND((SUM(BE123:BE218)),  2)</f>
        <v>0</v>
      </c>
      <c r="G33" s="32"/>
      <c r="H33" s="32"/>
      <c r="I33" s="107">
        <v>0.21</v>
      </c>
      <c r="J33" s="106">
        <f>ROUND(((SUM(BE123:BE218))*I33),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106">
        <f>ROUND((SUM(BF123:BF218)),  2)</f>
        <v>0</v>
      </c>
      <c r="G34" s="32"/>
      <c r="H34" s="32"/>
      <c r="I34" s="107">
        <v>0.15</v>
      </c>
      <c r="J34" s="106">
        <f>ROUND(((SUM(BF123:BF218))*I34),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40</v>
      </c>
      <c r="F35" s="106">
        <f>ROUND((SUM(BG123:BG218)),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41</v>
      </c>
      <c r="F36" s="106">
        <f>ROUND((SUM(BH123:BH218)),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42</v>
      </c>
      <c r="F37" s="106">
        <f>ROUND((SUM(BI123:BI218)),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5" t="str">
        <f>E7</f>
        <v>Obnova místní komunikace MK-12d Přílepy</v>
      </c>
      <c r="F85" s="256"/>
      <c r="G85" s="256"/>
      <c r="H85" s="256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5" t="str">
        <f>E9</f>
        <v>20/2-1 - MK-12d SO 101</v>
      </c>
      <c r="F87" s="257"/>
      <c r="G87" s="257"/>
      <c r="H87" s="257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28. 3. 2020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94</v>
      </c>
      <c r="D94" s="108"/>
      <c r="E94" s="108"/>
      <c r="F94" s="108"/>
      <c r="G94" s="108"/>
      <c r="H94" s="108"/>
      <c r="I94" s="123"/>
      <c r="J94" s="124" t="s">
        <v>95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96</v>
      </c>
      <c r="D96" s="32"/>
      <c r="E96" s="32"/>
      <c r="F96" s="32"/>
      <c r="G96" s="32"/>
      <c r="H96" s="32"/>
      <c r="I96" s="9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" customHeight="1">
      <c r="B97" s="126"/>
      <c r="D97" s="127" t="s">
        <v>169</v>
      </c>
      <c r="E97" s="128"/>
      <c r="F97" s="128"/>
      <c r="G97" s="128"/>
      <c r="H97" s="128"/>
      <c r="I97" s="129"/>
      <c r="J97" s="130">
        <f>J124</f>
        <v>0</v>
      </c>
      <c r="L97" s="126"/>
    </row>
    <row r="98" spans="1:31" s="10" customFormat="1" ht="19.95" customHeight="1">
      <c r="B98" s="131"/>
      <c r="D98" s="132" t="s">
        <v>170</v>
      </c>
      <c r="E98" s="133"/>
      <c r="F98" s="133"/>
      <c r="G98" s="133"/>
      <c r="H98" s="133"/>
      <c r="I98" s="134"/>
      <c r="J98" s="135">
        <f>J125</f>
        <v>0</v>
      </c>
      <c r="L98" s="131"/>
    </row>
    <row r="99" spans="1:31" s="10" customFormat="1" ht="19.95" customHeight="1">
      <c r="B99" s="131"/>
      <c r="D99" s="132" t="s">
        <v>171</v>
      </c>
      <c r="E99" s="133"/>
      <c r="F99" s="133"/>
      <c r="G99" s="133"/>
      <c r="H99" s="133"/>
      <c r="I99" s="134"/>
      <c r="J99" s="135">
        <f>J158</f>
        <v>0</v>
      </c>
      <c r="L99" s="131"/>
    </row>
    <row r="100" spans="1:31" s="10" customFormat="1" ht="19.95" customHeight="1">
      <c r="B100" s="131"/>
      <c r="D100" s="132" t="s">
        <v>172</v>
      </c>
      <c r="E100" s="133"/>
      <c r="F100" s="133"/>
      <c r="G100" s="133"/>
      <c r="H100" s="133"/>
      <c r="I100" s="134"/>
      <c r="J100" s="135">
        <f>J172</f>
        <v>0</v>
      </c>
      <c r="L100" s="131"/>
    </row>
    <row r="101" spans="1:31" s="10" customFormat="1" ht="19.95" customHeight="1">
      <c r="B101" s="131"/>
      <c r="D101" s="132" t="s">
        <v>173</v>
      </c>
      <c r="E101" s="133"/>
      <c r="F101" s="133"/>
      <c r="G101" s="133"/>
      <c r="H101" s="133"/>
      <c r="I101" s="134"/>
      <c r="J101" s="135">
        <f>J176</f>
        <v>0</v>
      </c>
      <c r="L101" s="131"/>
    </row>
    <row r="102" spans="1:31" s="10" customFormat="1" ht="19.95" customHeight="1">
      <c r="B102" s="131"/>
      <c r="D102" s="132" t="s">
        <v>174</v>
      </c>
      <c r="E102" s="133"/>
      <c r="F102" s="133"/>
      <c r="G102" s="133"/>
      <c r="H102" s="133"/>
      <c r="I102" s="134"/>
      <c r="J102" s="135">
        <f>J207</f>
        <v>0</v>
      </c>
      <c r="L102" s="131"/>
    </row>
    <row r="103" spans="1:31" s="10" customFormat="1" ht="19.95" customHeight="1">
      <c r="B103" s="131"/>
      <c r="D103" s="132" t="s">
        <v>175</v>
      </c>
      <c r="E103" s="133"/>
      <c r="F103" s="133"/>
      <c r="G103" s="133"/>
      <c r="H103" s="133"/>
      <c r="I103" s="134"/>
      <c r="J103" s="135">
        <f>J216</f>
        <v>0</v>
      </c>
      <c r="L103" s="13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47"/>
      <c r="C105" s="48"/>
      <c r="D105" s="48"/>
      <c r="E105" s="48"/>
      <c r="F105" s="48"/>
      <c r="G105" s="48"/>
      <c r="H105" s="48"/>
      <c r="I105" s="120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49"/>
      <c r="C109" s="50"/>
      <c r="D109" s="50"/>
      <c r="E109" s="50"/>
      <c r="F109" s="50"/>
      <c r="G109" s="50"/>
      <c r="H109" s="50"/>
      <c r="I109" s="121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103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5" t="str">
        <f>E7</f>
        <v>Obnova místní komunikace MK-12d Přílepy</v>
      </c>
      <c r="F113" s="256"/>
      <c r="G113" s="256"/>
      <c r="H113" s="256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91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35" t="str">
        <f>E9</f>
        <v>20/2-1 - MK-12d SO 101</v>
      </c>
      <c r="F115" s="257"/>
      <c r="G115" s="257"/>
      <c r="H115" s="257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97" t="s">
        <v>22</v>
      </c>
      <c r="J117" s="55" t="str">
        <f>IF(J12="","",J12)</f>
        <v>28. 3. 2020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24</v>
      </c>
      <c r="D119" s="32"/>
      <c r="E119" s="32"/>
      <c r="F119" s="25" t="str">
        <f>E15</f>
        <v xml:space="preserve"> </v>
      </c>
      <c r="G119" s="32"/>
      <c r="H119" s="32"/>
      <c r="I119" s="97" t="s">
        <v>29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>
      <c r="A120" s="32"/>
      <c r="B120" s="33"/>
      <c r="C120" s="27" t="s">
        <v>27</v>
      </c>
      <c r="D120" s="32"/>
      <c r="E120" s="32"/>
      <c r="F120" s="25" t="str">
        <f>IF(E18="","",E18)</f>
        <v>Vyplň údaj</v>
      </c>
      <c r="G120" s="32"/>
      <c r="H120" s="32"/>
      <c r="I120" s="97" t="s">
        <v>31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6"/>
      <c r="B122" s="137"/>
      <c r="C122" s="138" t="s">
        <v>104</v>
      </c>
      <c r="D122" s="139" t="s">
        <v>58</v>
      </c>
      <c r="E122" s="139" t="s">
        <v>54</v>
      </c>
      <c r="F122" s="139" t="s">
        <v>55</v>
      </c>
      <c r="G122" s="139" t="s">
        <v>105</v>
      </c>
      <c r="H122" s="139" t="s">
        <v>106</v>
      </c>
      <c r="I122" s="140" t="s">
        <v>107</v>
      </c>
      <c r="J122" s="139" t="s">
        <v>95</v>
      </c>
      <c r="K122" s="141" t="s">
        <v>108</v>
      </c>
      <c r="L122" s="142"/>
      <c r="M122" s="62" t="s">
        <v>1</v>
      </c>
      <c r="N122" s="63" t="s">
        <v>37</v>
      </c>
      <c r="O122" s="63" t="s">
        <v>109</v>
      </c>
      <c r="P122" s="63" t="s">
        <v>110</v>
      </c>
      <c r="Q122" s="63" t="s">
        <v>111</v>
      </c>
      <c r="R122" s="63" t="s">
        <v>112</v>
      </c>
      <c r="S122" s="63" t="s">
        <v>113</v>
      </c>
      <c r="T122" s="64" t="s">
        <v>114</v>
      </c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</row>
    <row r="123" spans="1:65" s="2" customFormat="1" ht="22.8" customHeight="1">
      <c r="A123" s="32"/>
      <c r="B123" s="33"/>
      <c r="C123" s="69" t="s">
        <v>115</v>
      </c>
      <c r="D123" s="32"/>
      <c r="E123" s="32"/>
      <c r="F123" s="32"/>
      <c r="G123" s="32"/>
      <c r="H123" s="32"/>
      <c r="I123" s="96"/>
      <c r="J123" s="143">
        <f>BK123</f>
        <v>0</v>
      </c>
      <c r="K123" s="32"/>
      <c r="L123" s="33"/>
      <c r="M123" s="65"/>
      <c r="N123" s="56"/>
      <c r="O123" s="66"/>
      <c r="P123" s="144">
        <f>P124</f>
        <v>0</v>
      </c>
      <c r="Q123" s="66"/>
      <c r="R123" s="144">
        <f>R124</f>
        <v>23.675250000000002</v>
      </c>
      <c r="S123" s="66"/>
      <c r="T123" s="145">
        <f>T124</f>
        <v>1.8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97</v>
      </c>
      <c r="BK123" s="146">
        <f>BK124</f>
        <v>0</v>
      </c>
    </row>
    <row r="124" spans="1:65" s="12" customFormat="1" ht="25.95" customHeight="1">
      <c r="B124" s="147"/>
      <c r="D124" s="148" t="s">
        <v>72</v>
      </c>
      <c r="E124" s="149" t="s">
        <v>176</v>
      </c>
      <c r="F124" s="149" t="s">
        <v>177</v>
      </c>
      <c r="I124" s="150"/>
      <c r="J124" s="151">
        <f>BK124</f>
        <v>0</v>
      </c>
      <c r="L124" s="147"/>
      <c r="M124" s="152"/>
      <c r="N124" s="153"/>
      <c r="O124" s="153"/>
      <c r="P124" s="154">
        <f>P125+P158+P172+P176+P207+P216</f>
        <v>0</v>
      </c>
      <c r="Q124" s="153"/>
      <c r="R124" s="154">
        <f>R125+R158+R172+R176+R207+R216</f>
        <v>23.675250000000002</v>
      </c>
      <c r="S124" s="153"/>
      <c r="T124" s="155">
        <f>T125+T158+T172+T176+T207+T216</f>
        <v>1.8</v>
      </c>
      <c r="AR124" s="148" t="s">
        <v>81</v>
      </c>
      <c r="AT124" s="156" t="s">
        <v>72</v>
      </c>
      <c r="AU124" s="156" t="s">
        <v>73</v>
      </c>
      <c r="AY124" s="148" t="s">
        <v>119</v>
      </c>
      <c r="BK124" s="157">
        <f>BK125+BK158+BK172+BK176+BK207+BK216</f>
        <v>0</v>
      </c>
    </row>
    <row r="125" spans="1:65" s="12" customFormat="1" ht="22.8" customHeight="1">
      <c r="B125" s="147"/>
      <c r="D125" s="148" t="s">
        <v>72</v>
      </c>
      <c r="E125" s="158" t="s">
        <v>81</v>
      </c>
      <c r="F125" s="158" t="s">
        <v>178</v>
      </c>
      <c r="I125" s="150"/>
      <c r="J125" s="159">
        <f>BK125</f>
        <v>0</v>
      </c>
      <c r="L125" s="147"/>
      <c r="M125" s="152"/>
      <c r="N125" s="153"/>
      <c r="O125" s="153"/>
      <c r="P125" s="154">
        <f>SUM(P126:P157)</f>
        <v>0</v>
      </c>
      <c r="Q125" s="153"/>
      <c r="R125" s="154">
        <f>SUM(R126:R157)</f>
        <v>5.4000000000000001E-4</v>
      </c>
      <c r="S125" s="153"/>
      <c r="T125" s="155">
        <f>SUM(T126:T157)</f>
        <v>0</v>
      </c>
      <c r="AR125" s="148" t="s">
        <v>81</v>
      </c>
      <c r="AT125" s="156" t="s">
        <v>72</v>
      </c>
      <c r="AU125" s="156" t="s">
        <v>81</v>
      </c>
      <c r="AY125" s="148" t="s">
        <v>119</v>
      </c>
      <c r="BK125" s="157">
        <f>SUM(BK126:BK157)</f>
        <v>0</v>
      </c>
    </row>
    <row r="126" spans="1:65" s="2" customFormat="1" ht="16.5" customHeight="1">
      <c r="A126" s="32"/>
      <c r="B126" s="160"/>
      <c r="C126" s="161" t="s">
        <v>81</v>
      </c>
      <c r="D126" s="161" t="s">
        <v>122</v>
      </c>
      <c r="E126" s="162" t="s">
        <v>179</v>
      </c>
      <c r="F126" s="163" t="s">
        <v>180</v>
      </c>
      <c r="G126" s="164" t="s">
        <v>181</v>
      </c>
      <c r="H126" s="165">
        <v>4.32</v>
      </c>
      <c r="I126" s="166"/>
      <c r="J126" s="167">
        <f>ROUND(I126*H126,2)</f>
        <v>0</v>
      </c>
      <c r="K126" s="163" t="s">
        <v>158</v>
      </c>
      <c r="L126" s="33"/>
      <c r="M126" s="168" t="s">
        <v>1</v>
      </c>
      <c r="N126" s="169" t="s">
        <v>38</v>
      </c>
      <c r="O126" s="58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2" t="s">
        <v>144</v>
      </c>
      <c r="AT126" s="172" t="s">
        <v>122</v>
      </c>
      <c r="AU126" s="172" t="s">
        <v>83</v>
      </c>
      <c r="AY126" s="17" t="s">
        <v>119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7" t="s">
        <v>81</v>
      </c>
      <c r="BK126" s="173">
        <f>ROUND(I126*H126,2)</f>
        <v>0</v>
      </c>
      <c r="BL126" s="17" t="s">
        <v>144</v>
      </c>
      <c r="BM126" s="172" t="s">
        <v>182</v>
      </c>
    </row>
    <row r="127" spans="1:65" s="2" customFormat="1" ht="19.2">
      <c r="A127" s="32"/>
      <c r="B127" s="33"/>
      <c r="C127" s="32"/>
      <c r="D127" s="174" t="s">
        <v>129</v>
      </c>
      <c r="E127" s="32"/>
      <c r="F127" s="175" t="s">
        <v>183</v>
      </c>
      <c r="G127" s="32"/>
      <c r="H127" s="32"/>
      <c r="I127" s="96"/>
      <c r="J127" s="32"/>
      <c r="K127" s="32"/>
      <c r="L127" s="33"/>
      <c r="M127" s="176"/>
      <c r="N127" s="177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129</v>
      </c>
      <c r="AU127" s="17" t="s">
        <v>83</v>
      </c>
    </row>
    <row r="128" spans="1:65" s="2" customFormat="1" ht="19.2">
      <c r="A128" s="32"/>
      <c r="B128" s="33"/>
      <c r="C128" s="32"/>
      <c r="D128" s="174" t="s">
        <v>140</v>
      </c>
      <c r="E128" s="32"/>
      <c r="F128" s="178" t="s">
        <v>184</v>
      </c>
      <c r="G128" s="32"/>
      <c r="H128" s="32"/>
      <c r="I128" s="96"/>
      <c r="J128" s="32"/>
      <c r="K128" s="32"/>
      <c r="L128" s="33"/>
      <c r="M128" s="176"/>
      <c r="N128" s="177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140</v>
      </c>
      <c r="AU128" s="17" t="s">
        <v>83</v>
      </c>
    </row>
    <row r="129" spans="1:65" s="13" customFormat="1" ht="10.199999999999999">
      <c r="B129" s="183"/>
      <c r="D129" s="174" t="s">
        <v>185</v>
      </c>
      <c r="E129" s="184" t="s">
        <v>1</v>
      </c>
      <c r="F129" s="185" t="s">
        <v>186</v>
      </c>
      <c r="H129" s="186">
        <v>4.32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185</v>
      </c>
      <c r="AU129" s="184" t="s">
        <v>83</v>
      </c>
      <c r="AV129" s="13" t="s">
        <v>83</v>
      </c>
      <c r="AW129" s="13" t="s">
        <v>30</v>
      </c>
      <c r="AX129" s="13" t="s">
        <v>81</v>
      </c>
      <c r="AY129" s="184" t="s">
        <v>119</v>
      </c>
    </row>
    <row r="130" spans="1:65" s="2" customFormat="1" ht="16.5" customHeight="1">
      <c r="A130" s="32"/>
      <c r="B130" s="160"/>
      <c r="C130" s="161" t="s">
        <v>83</v>
      </c>
      <c r="D130" s="161" t="s">
        <v>122</v>
      </c>
      <c r="E130" s="162" t="s">
        <v>187</v>
      </c>
      <c r="F130" s="163" t="s">
        <v>188</v>
      </c>
      <c r="G130" s="164" t="s">
        <v>181</v>
      </c>
      <c r="H130" s="165">
        <v>3.7679999999999998</v>
      </c>
      <c r="I130" s="166"/>
      <c r="J130" s="167">
        <f>ROUND(I130*H130,2)</f>
        <v>0</v>
      </c>
      <c r="K130" s="163" t="s">
        <v>158</v>
      </c>
      <c r="L130" s="33"/>
      <c r="M130" s="168" t="s">
        <v>1</v>
      </c>
      <c r="N130" s="169" t="s">
        <v>38</v>
      </c>
      <c r="O130" s="58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2" t="s">
        <v>144</v>
      </c>
      <c r="AT130" s="172" t="s">
        <v>122</v>
      </c>
      <c r="AU130" s="172" t="s">
        <v>83</v>
      </c>
      <c r="AY130" s="17" t="s">
        <v>119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7" t="s">
        <v>81</v>
      </c>
      <c r="BK130" s="173">
        <f>ROUND(I130*H130,2)</f>
        <v>0</v>
      </c>
      <c r="BL130" s="17" t="s">
        <v>144</v>
      </c>
      <c r="BM130" s="172" t="s">
        <v>189</v>
      </c>
    </row>
    <row r="131" spans="1:65" s="2" customFormat="1" ht="19.2">
      <c r="A131" s="32"/>
      <c r="B131" s="33"/>
      <c r="C131" s="32"/>
      <c r="D131" s="174" t="s">
        <v>129</v>
      </c>
      <c r="E131" s="32"/>
      <c r="F131" s="175" t="s">
        <v>190</v>
      </c>
      <c r="G131" s="32"/>
      <c r="H131" s="32"/>
      <c r="I131" s="96"/>
      <c r="J131" s="32"/>
      <c r="K131" s="32"/>
      <c r="L131" s="33"/>
      <c r="M131" s="176"/>
      <c r="N131" s="177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129</v>
      </c>
      <c r="AU131" s="17" t="s">
        <v>83</v>
      </c>
    </row>
    <row r="132" spans="1:65" s="13" customFormat="1" ht="10.199999999999999">
      <c r="B132" s="183"/>
      <c r="D132" s="174" t="s">
        <v>185</v>
      </c>
      <c r="E132" s="184" t="s">
        <v>1</v>
      </c>
      <c r="F132" s="185" t="s">
        <v>191</v>
      </c>
      <c r="H132" s="186">
        <v>3.7679999999999998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185</v>
      </c>
      <c r="AU132" s="184" t="s">
        <v>83</v>
      </c>
      <c r="AV132" s="13" t="s">
        <v>83</v>
      </c>
      <c r="AW132" s="13" t="s">
        <v>30</v>
      </c>
      <c r="AX132" s="13" t="s">
        <v>81</v>
      </c>
      <c r="AY132" s="184" t="s">
        <v>119</v>
      </c>
    </row>
    <row r="133" spans="1:65" s="2" customFormat="1" ht="21.75" customHeight="1">
      <c r="A133" s="32"/>
      <c r="B133" s="160"/>
      <c r="C133" s="161" t="s">
        <v>135</v>
      </c>
      <c r="D133" s="161" t="s">
        <v>122</v>
      </c>
      <c r="E133" s="162" t="s">
        <v>192</v>
      </c>
      <c r="F133" s="163" t="s">
        <v>193</v>
      </c>
      <c r="G133" s="164" t="s">
        <v>181</v>
      </c>
      <c r="H133" s="165">
        <v>37.68</v>
      </c>
      <c r="I133" s="166"/>
      <c r="J133" s="167">
        <f>ROUND(I133*H133,2)</f>
        <v>0</v>
      </c>
      <c r="K133" s="163" t="s">
        <v>158</v>
      </c>
      <c r="L133" s="33"/>
      <c r="M133" s="168" t="s">
        <v>1</v>
      </c>
      <c r="N133" s="169" t="s">
        <v>38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144</v>
      </c>
      <c r="AT133" s="172" t="s">
        <v>122</v>
      </c>
      <c r="AU133" s="172" t="s">
        <v>83</v>
      </c>
      <c r="AY133" s="17" t="s">
        <v>119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81</v>
      </c>
      <c r="BK133" s="173">
        <f>ROUND(I133*H133,2)</f>
        <v>0</v>
      </c>
      <c r="BL133" s="17" t="s">
        <v>144</v>
      </c>
      <c r="BM133" s="172" t="s">
        <v>194</v>
      </c>
    </row>
    <row r="134" spans="1:65" s="2" customFormat="1" ht="28.8">
      <c r="A134" s="32"/>
      <c r="B134" s="33"/>
      <c r="C134" s="32"/>
      <c r="D134" s="174" t="s">
        <v>129</v>
      </c>
      <c r="E134" s="32"/>
      <c r="F134" s="175" t="s">
        <v>195</v>
      </c>
      <c r="G134" s="32"/>
      <c r="H134" s="32"/>
      <c r="I134" s="96"/>
      <c r="J134" s="32"/>
      <c r="K134" s="32"/>
      <c r="L134" s="33"/>
      <c r="M134" s="176"/>
      <c r="N134" s="177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129</v>
      </c>
      <c r="AU134" s="17" t="s">
        <v>83</v>
      </c>
    </row>
    <row r="135" spans="1:65" s="14" customFormat="1" ht="10.199999999999999">
      <c r="B135" s="191"/>
      <c r="D135" s="174" t="s">
        <v>185</v>
      </c>
      <c r="E135" s="192" t="s">
        <v>1</v>
      </c>
      <c r="F135" s="193" t="s">
        <v>196</v>
      </c>
      <c r="H135" s="192" t="s">
        <v>1</v>
      </c>
      <c r="I135" s="194"/>
      <c r="L135" s="191"/>
      <c r="M135" s="195"/>
      <c r="N135" s="196"/>
      <c r="O135" s="196"/>
      <c r="P135" s="196"/>
      <c r="Q135" s="196"/>
      <c r="R135" s="196"/>
      <c r="S135" s="196"/>
      <c r="T135" s="197"/>
      <c r="AT135" s="192" t="s">
        <v>185</v>
      </c>
      <c r="AU135" s="192" t="s">
        <v>83</v>
      </c>
      <c r="AV135" s="14" t="s">
        <v>81</v>
      </c>
      <c r="AW135" s="14" t="s">
        <v>30</v>
      </c>
      <c r="AX135" s="14" t="s">
        <v>73</v>
      </c>
      <c r="AY135" s="192" t="s">
        <v>119</v>
      </c>
    </row>
    <row r="136" spans="1:65" s="13" customFormat="1" ht="10.199999999999999">
      <c r="B136" s="183"/>
      <c r="D136" s="174" t="s">
        <v>185</v>
      </c>
      <c r="E136" s="184" t="s">
        <v>1</v>
      </c>
      <c r="F136" s="185" t="s">
        <v>197</v>
      </c>
      <c r="H136" s="186">
        <v>37.68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185</v>
      </c>
      <c r="AU136" s="184" t="s">
        <v>83</v>
      </c>
      <c r="AV136" s="13" t="s">
        <v>83</v>
      </c>
      <c r="AW136" s="13" t="s">
        <v>30</v>
      </c>
      <c r="AX136" s="13" t="s">
        <v>81</v>
      </c>
      <c r="AY136" s="184" t="s">
        <v>119</v>
      </c>
    </row>
    <row r="137" spans="1:65" s="2" customFormat="1" ht="16.5" customHeight="1">
      <c r="A137" s="32"/>
      <c r="B137" s="160"/>
      <c r="C137" s="161" t="s">
        <v>144</v>
      </c>
      <c r="D137" s="161" t="s">
        <v>122</v>
      </c>
      <c r="E137" s="162" t="s">
        <v>198</v>
      </c>
      <c r="F137" s="163" t="s">
        <v>199</v>
      </c>
      <c r="G137" s="164" t="s">
        <v>181</v>
      </c>
      <c r="H137" s="165">
        <v>3.7679999999999998</v>
      </c>
      <c r="I137" s="166"/>
      <c r="J137" s="167">
        <f>ROUND(I137*H137,2)</f>
        <v>0</v>
      </c>
      <c r="K137" s="163" t="s">
        <v>158</v>
      </c>
      <c r="L137" s="33"/>
      <c r="M137" s="168" t="s">
        <v>1</v>
      </c>
      <c r="N137" s="169" t="s">
        <v>38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144</v>
      </c>
      <c r="AT137" s="172" t="s">
        <v>122</v>
      </c>
      <c r="AU137" s="172" t="s">
        <v>83</v>
      </c>
      <c r="AY137" s="17" t="s">
        <v>119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81</v>
      </c>
      <c r="BK137" s="173">
        <f>ROUND(I137*H137,2)</f>
        <v>0</v>
      </c>
      <c r="BL137" s="17" t="s">
        <v>144</v>
      </c>
      <c r="BM137" s="172" t="s">
        <v>200</v>
      </c>
    </row>
    <row r="138" spans="1:65" s="2" customFormat="1" ht="19.2">
      <c r="A138" s="32"/>
      <c r="B138" s="33"/>
      <c r="C138" s="32"/>
      <c r="D138" s="174" t="s">
        <v>129</v>
      </c>
      <c r="E138" s="32"/>
      <c r="F138" s="175" t="s">
        <v>201</v>
      </c>
      <c r="G138" s="32"/>
      <c r="H138" s="32"/>
      <c r="I138" s="96"/>
      <c r="J138" s="32"/>
      <c r="K138" s="32"/>
      <c r="L138" s="33"/>
      <c r="M138" s="176"/>
      <c r="N138" s="177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129</v>
      </c>
      <c r="AU138" s="17" t="s">
        <v>83</v>
      </c>
    </row>
    <row r="139" spans="1:65" s="14" customFormat="1" ht="10.199999999999999">
      <c r="B139" s="191"/>
      <c r="D139" s="174" t="s">
        <v>185</v>
      </c>
      <c r="E139" s="192" t="s">
        <v>1</v>
      </c>
      <c r="F139" s="193" t="s">
        <v>202</v>
      </c>
      <c r="H139" s="192" t="s">
        <v>1</v>
      </c>
      <c r="I139" s="194"/>
      <c r="L139" s="191"/>
      <c r="M139" s="195"/>
      <c r="N139" s="196"/>
      <c r="O139" s="196"/>
      <c r="P139" s="196"/>
      <c r="Q139" s="196"/>
      <c r="R139" s="196"/>
      <c r="S139" s="196"/>
      <c r="T139" s="197"/>
      <c r="AT139" s="192" t="s">
        <v>185</v>
      </c>
      <c r="AU139" s="192" t="s">
        <v>83</v>
      </c>
      <c r="AV139" s="14" t="s">
        <v>81</v>
      </c>
      <c r="AW139" s="14" t="s">
        <v>30</v>
      </c>
      <c r="AX139" s="14" t="s">
        <v>73</v>
      </c>
      <c r="AY139" s="192" t="s">
        <v>119</v>
      </c>
    </row>
    <row r="140" spans="1:65" s="13" customFormat="1" ht="10.199999999999999">
      <c r="B140" s="183"/>
      <c r="D140" s="174" t="s">
        <v>185</v>
      </c>
      <c r="E140" s="184" t="s">
        <v>1</v>
      </c>
      <c r="F140" s="185" t="s">
        <v>191</v>
      </c>
      <c r="H140" s="186">
        <v>3.7679999999999998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185</v>
      </c>
      <c r="AU140" s="184" t="s">
        <v>83</v>
      </c>
      <c r="AV140" s="13" t="s">
        <v>83</v>
      </c>
      <c r="AW140" s="13" t="s">
        <v>30</v>
      </c>
      <c r="AX140" s="13" t="s">
        <v>81</v>
      </c>
      <c r="AY140" s="184" t="s">
        <v>119</v>
      </c>
    </row>
    <row r="141" spans="1:65" s="2" customFormat="1" ht="16.5" customHeight="1">
      <c r="A141" s="32"/>
      <c r="B141" s="160"/>
      <c r="C141" s="161" t="s">
        <v>118</v>
      </c>
      <c r="D141" s="161" t="s">
        <v>122</v>
      </c>
      <c r="E141" s="162" t="s">
        <v>203</v>
      </c>
      <c r="F141" s="163" t="s">
        <v>204</v>
      </c>
      <c r="G141" s="164" t="s">
        <v>205</v>
      </c>
      <c r="H141" s="165">
        <v>7.5359999999999996</v>
      </c>
      <c r="I141" s="166"/>
      <c r="J141" s="167">
        <f>ROUND(I141*H141,2)</f>
        <v>0</v>
      </c>
      <c r="K141" s="163" t="s">
        <v>158</v>
      </c>
      <c r="L141" s="33"/>
      <c r="M141" s="168" t="s">
        <v>1</v>
      </c>
      <c r="N141" s="169" t="s">
        <v>38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144</v>
      </c>
      <c r="AT141" s="172" t="s">
        <v>122</v>
      </c>
      <c r="AU141" s="172" t="s">
        <v>83</v>
      </c>
      <c r="AY141" s="17" t="s">
        <v>119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81</v>
      </c>
      <c r="BK141" s="173">
        <f>ROUND(I141*H141,2)</f>
        <v>0</v>
      </c>
      <c r="BL141" s="17" t="s">
        <v>144</v>
      </c>
      <c r="BM141" s="172" t="s">
        <v>206</v>
      </c>
    </row>
    <row r="142" spans="1:65" s="2" customFormat="1" ht="19.2">
      <c r="A142" s="32"/>
      <c r="B142" s="33"/>
      <c r="C142" s="32"/>
      <c r="D142" s="174" t="s">
        <v>129</v>
      </c>
      <c r="E142" s="32"/>
      <c r="F142" s="175" t="s">
        <v>207</v>
      </c>
      <c r="G142" s="32"/>
      <c r="H142" s="32"/>
      <c r="I142" s="96"/>
      <c r="J142" s="32"/>
      <c r="K142" s="32"/>
      <c r="L142" s="33"/>
      <c r="M142" s="176"/>
      <c r="N142" s="177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129</v>
      </c>
      <c r="AU142" s="17" t="s">
        <v>83</v>
      </c>
    </row>
    <row r="143" spans="1:65" s="13" customFormat="1" ht="10.199999999999999">
      <c r="B143" s="183"/>
      <c r="D143" s="174" t="s">
        <v>185</v>
      </c>
      <c r="E143" s="184" t="s">
        <v>1</v>
      </c>
      <c r="F143" s="185" t="s">
        <v>208</v>
      </c>
      <c r="H143" s="186">
        <v>7.5359999999999996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185</v>
      </c>
      <c r="AU143" s="184" t="s">
        <v>83</v>
      </c>
      <c r="AV143" s="13" t="s">
        <v>83</v>
      </c>
      <c r="AW143" s="13" t="s">
        <v>30</v>
      </c>
      <c r="AX143" s="13" t="s">
        <v>81</v>
      </c>
      <c r="AY143" s="184" t="s">
        <v>119</v>
      </c>
    </row>
    <row r="144" spans="1:65" s="2" customFormat="1" ht="16.5" customHeight="1">
      <c r="A144" s="32"/>
      <c r="B144" s="160"/>
      <c r="C144" s="161" t="s">
        <v>155</v>
      </c>
      <c r="D144" s="161" t="s">
        <v>122</v>
      </c>
      <c r="E144" s="162" t="s">
        <v>209</v>
      </c>
      <c r="F144" s="163" t="s">
        <v>210</v>
      </c>
      <c r="G144" s="164" t="s">
        <v>181</v>
      </c>
      <c r="H144" s="165">
        <v>3.7679999999999998</v>
      </c>
      <c r="I144" s="166"/>
      <c r="J144" s="167">
        <f>ROUND(I144*H144,2)</f>
        <v>0</v>
      </c>
      <c r="K144" s="163" t="s">
        <v>158</v>
      </c>
      <c r="L144" s="33"/>
      <c r="M144" s="168" t="s">
        <v>1</v>
      </c>
      <c r="N144" s="169" t="s">
        <v>38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144</v>
      </c>
      <c r="AT144" s="172" t="s">
        <v>122</v>
      </c>
      <c r="AU144" s="172" t="s">
        <v>83</v>
      </c>
      <c r="AY144" s="17" t="s">
        <v>119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81</v>
      </c>
      <c r="BK144" s="173">
        <f>ROUND(I144*H144,2)</f>
        <v>0</v>
      </c>
      <c r="BL144" s="17" t="s">
        <v>144</v>
      </c>
      <c r="BM144" s="172" t="s">
        <v>211</v>
      </c>
    </row>
    <row r="145" spans="1:65" s="2" customFormat="1" ht="10.199999999999999">
      <c r="A145" s="32"/>
      <c r="B145" s="33"/>
      <c r="C145" s="32"/>
      <c r="D145" s="174" t="s">
        <v>129</v>
      </c>
      <c r="E145" s="32"/>
      <c r="F145" s="175" t="s">
        <v>212</v>
      </c>
      <c r="G145" s="32"/>
      <c r="H145" s="32"/>
      <c r="I145" s="96"/>
      <c r="J145" s="32"/>
      <c r="K145" s="32"/>
      <c r="L145" s="33"/>
      <c r="M145" s="176"/>
      <c r="N145" s="177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129</v>
      </c>
      <c r="AU145" s="17" t="s">
        <v>83</v>
      </c>
    </row>
    <row r="146" spans="1:65" s="13" customFormat="1" ht="10.199999999999999">
      <c r="B146" s="183"/>
      <c r="D146" s="174" t="s">
        <v>185</v>
      </c>
      <c r="E146" s="184" t="s">
        <v>1</v>
      </c>
      <c r="F146" s="185" t="s">
        <v>191</v>
      </c>
      <c r="H146" s="186">
        <v>3.7679999999999998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185</v>
      </c>
      <c r="AU146" s="184" t="s">
        <v>83</v>
      </c>
      <c r="AV146" s="13" t="s">
        <v>83</v>
      </c>
      <c r="AW146" s="13" t="s">
        <v>30</v>
      </c>
      <c r="AX146" s="13" t="s">
        <v>81</v>
      </c>
      <c r="AY146" s="184" t="s">
        <v>119</v>
      </c>
    </row>
    <row r="147" spans="1:65" s="2" customFormat="1" ht="16.5" customHeight="1">
      <c r="A147" s="32"/>
      <c r="B147" s="160"/>
      <c r="C147" s="161" t="s">
        <v>161</v>
      </c>
      <c r="D147" s="161" t="s">
        <v>122</v>
      </c>
      <c r="E147" s="162" t="s">
        <v>213</v>
      </c>
      <c r="F147" s="163" t="s">
        <v>214</v>
      </c>
      <c r="G147" s="164" t="s">
        <v>181</v>
      </c>
      <c r="H147" s="165">
        <v>0.55200000000000005</v>
      </c>
      <c r="I147" s="166"/>
      <c r="J147" s="167">
        <f>ROUND(I147*H147,2)</f>
        <v>0</v>
      </c>
      <c r="K147" s="163" t="s">
        <v>158</v>
      </c>
      <c r="L147" s="33"/>
      <c r="M147" s="168" t="s">
        <v>1</v>
      </c>
      <c r="N147" s="169" t="s">
        <v>38</v>
      </c>
      <c r="O147" s="58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2" t="s">
        <v>144</v>
      </c>
      <c r="AT147" s="172" t="s">
        <v>122</v>
      </c>
      <c r="AU147" s="172" t="s">
        <v>83</v>
      </c>
      <c r="AY147" s="17" t="s">
        <v>119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7" t="s">
        <v>81</v>
      </c>
      <c r="BK147" s="173">
        <f>ROUND(I147*H147,2)</f>
        <v>0</v>
      </c>
      <c r="BL147" s="17" t="s">
        <v>144</v>
      </c>
      <c r="BM147" s="172" t="s">
        <v>215</v>
      </c>
    </row>
    <row r="148" spans="1:65" s="2" customFormat="1" ht="19.2">
      <c r="A148" s="32"/>
      <c r="B148" s="33"/>
      <c r="C148" s="32"/>
      <c r="D148" s="174" t="s">
        <v>129</v>
      </c>
      <c r="E148" s="32"/>
      <c r="F148" s="175" t="s">
        <v>216</v>
      </c>
      <c r="G148" s="32"/>
      <c r="H148" s="32"/>
      <c r="I148" s="96"/>
      <c r="J148" s="32"/>
      <c r="K148" s="32"/>
      <c r="L148" s="33"/>
      <c r="M148" s="176"/>
      <c r="N148" s="177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129</v>
      </c>
      <c r="AU148" s="17" t="s">
        <v>83</v>
      </c>
    </row>
    <row r="149" spans="1:65" s="2" customFormat="1" ht="19.2">
      <c r="A149" s="32"/>
      <c r="B149" s="33"/>
      <c r="C149" s="32"/>
      <c r="D149" s="174" t="s">
        <v>140</v>
      </c>
      <c r="E149" s="32"/>
      <c r="F149" s="178" t="s">
        <v>217</v>
      </c>
      <c r="G149" s="32"/>
      <c r="H149" s="32"/>
      <c r="I149" s="96"/>
      <c r="J149" s="32"/>
      <c r="K149" s="32"/>
      <c r="L149" s="33"/>
      <c r="M149" s="176"/>
      <c r="N149" s="177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140</v>
      </c>
      <c r="AU149" s="17" t="s">
        <v>83</v>
      </c>
    </row>
    <row r="150" spans="1:65" s="13" customFormat="1" ht="10.199999999999999">
      <c r="B150" s="183"/>
      <c r="D150" s="174" t="s">
        <v>185</v>
      </c>
      <c r="E150" s="184" t="s">
        <v>1</v>
      </c>
      <c r="F150" s="185" t="s">
        <v>218</v>
      </c>
      <c r="H150" s="186">
        <v>0.55200000000000005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185</v>
      </c>
      <c r="AU150" s="184" t="s">
        <v>83</v>
      </c>
      <c r="AV150" s="13" t="s">
        <v>83</v>
      </c>
      <c r="AW150" s="13" t="s">
        <v>30</v>
      </c>
      <c r="AX150" s="13" t="s">
        <v>81</v>
      </c>
      <c r="AY150" s="184" t="s">
        <v>119</v>
      </c>
    </row>
    <row r="151" spans="1:65" s="2" customFormat="1" ht="16.5" customHeight="1">
      <c r="A151" s="32"/>
      <c r="B151" s="160"/>
      <c r="C151" s="161" t="s">
        <v>219</v>
      </c>
      <c r="D151" s="161" t="s">
        <v>122</v>
      </c>
      <c r="E151" s="162" t="s">
        <v>220</v>
      </c>
      <c r="F151" s="163" t="s">
        <v>221</v>
      </c>
      <c r="G151" s="164" t="s">
        <v>222</v>
      </c>
      <c r="H151" s="165">
        <v>36</v>
      </c>
      <c r="I151" s="166"/>
      <c r="J151" s="167">
        <f>ROUND(I151*H151,2)</f>
        <v>0</v>
      </c>
      <c r="K151" s="163" t="s">
        <v>158</v>
      </c>
      <c r="L151" s="33"/>
      <c r="M151" s="168" t="s">
        <v>1</v>
      </c>
      <c r="N151" s="169" t="s">
        <v>38</v>
      </c>
      <c r="O151" s="58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2" t="s">
        <v>144</v>
      </c>
      <c r="AT151" s="172" t="s">
        <v>122</v>
      </c>
      <c r="AU151" s="172" t="s">
        <v>83</v>
      </c>
      <c r="AY151" s="17" t="s">
        <v>119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7" t="s">
        <v>81</v>
      </c>
      <c r="BK151" s="173">
        <f>ROUND(I151*H151,2)</f>
        <v>0</v>
      </c>
      <c r="BL151" s="17" t="s">
        <v>144</v>
      </c>
      <c r="BM151" s="172" t="s">
        <v>223</v>
      </c>
    </row>
    <row r="152" spans="1:65" s="2" customFormat="1" ht="19.2">
      <c r="A152" s="32"/>
      <c r="B152" s="33"/>
      <c r="C152" s="32"/>
      <c r="D152" s="174" t="s">
        <v>129</v>
      </c>
      <c r="E152" s="32"/>
      <c r="F152" s="175" t="s">
        <v>224</v>
      </c>
      <c r="G152" s="32"/>
      <c r="H152" s="32"/>
      <c r="I152" s="96"/>
      <c r="J152" s="32"/>
      <c r="K152" s="32"/>
      <c r="L152" s="33"/>
      <c r="M152" s="176"/>
      <c r="N152" s="177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129</v>
      </c>
      <c r="AU152" s="17" t="s">
        <v>83</v>
      </c>
    </row>
    <row r="153" spans="1:65" s="13" customFormat="1" ht="10.199999999999999">
      <c r="B153" s="183"/>
      <c r="D153" s="174" t="s">
        <v>185</v>
      </c>
      <c r="E153" s="184" t="s">
        <v>1</v>
      </c>
      <c r="F153" s="185" t="s">
        <v>225</v>
      </c>
      <c r="H153" s="186">
        <v>36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185</v>
      </c>
      <c r="AU153" s="184" t="s">
        <v>83</v>
      </c>
      <c r="AV153" s="13" t="s">
        <v>83</v>
      </c>
      <c r="AW153" s="13" t="s">
        <v>30</v>
      </c>
      <c r="AX153" s="13" t="s">
        <v>81</v>
      </c>
      <c r="AY153" s="184" t="s">
        <v>119</v>
      </c>
    </row>
    <row r="154" spans="1:65" s="2" customFormat="1" ht="16.5" customHeight="1">
      <c r="A154" s="32"/>
      <c r="B154" s="160"/>
      <c r="C154" s="198" t="s">
        <v>226</v>
      </c>
      <c r="D154" s="198" t="s">
        <v>227</v>
      </c>
      <c r="E154" s="199" t="s">
        <v>228</v>
      </c>
      <c r="F154" s="200" t="s">
        <v>229</v>
      </c>
      <c r="G154" s="201" t="s">
        <v>230</v>
      </c>
      <c r="H154" s="202">
        <v>0.54</v>
      </c>
      <c r="I154" s="203"/>
      <c r="J154" s="204">
        <f>ROUND(I154*H154,2)</f>
        <v>0</v>
      </c>
      <c r="K154" s="200" t="s">
        <v>158</v>
      </c>
      <c r="L154" s="205"/>
      <c r="M154" s="206" t="s">
        <v>1</v>
      </c>
      <c r="N154" s="207" t="s">
        <v>38</v>
      </c>
      <c r="O154" s="58"/>
      <c r="P154" s="170">
        <f>O154*H154</f>
        <v>0</v>
      </c>
      <c r="Q154" s="170">
        <v>1E-3</v>
      </c>
      <c r="R154" s="170">
        <f>Q154*H154</f>
        <v>5.4000000000000001E-4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219</v>
      </c>
      <c r="AT154" s="172" t="s">
        <v>227</v>
      </c>
      <c r="AU154" s="172" t="s">
        <v>83</v>
      </c>
      <c r="AY154" s="17" t="s">
        <v>119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81</v>
      </c>
      <c r="BK154" s="173">
        <f>ROUND(I154*H154,2)</f>
        <v>0</v>
      </c>
      <c r="BL154" s="17" t="s">
        <v>144</v>
      </c>
      <c r="BM154" s="172" t="s">
        <v>231</v>
      </c>
    </row>
    <row r="155" spans="1:65" s="2" customFormat="1" ht="10.199999999999999">
      <c r="A155" s="32"/>
      <c r="B155" s="33"/>
      <c r="C155" s="32"/>
      <c r="D155" s="174" t="s">
        <v>129</v>
      </c>
      <c r="E155" s="32"/>
      <c r="F155" s="175" t="s">
        <v>229</v>
      </c>
      <c r="G155" s="32"/>
      <c r="H155" s="32"/>
      <c r="I155" s="96"/>
      <c r="J155" s="32"/>
      <c r="K155" s="32"/>
      <c r="L155" s="33"/>
      <c r="M155" s="176"/>
      <c r="N155" s="177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129</v>
      </c>
      <c r="AU155" s="17" t="s">
        <v>83</v>
      </c>
    </row>
    <row r="156" spans="1:65" s="13" customFormat="1" ht="10.199999999999999">
      <c r="B156" s="183"/>
      <c r="D156" s="174" t="s">
        <v>185</v>
      </c>
      <c r="E156" s="184" t="s">
        <v>1</v>
      </c>
      <c r="F156" s="185" t="s">
        <v>225</v>
      </c>
      <c r="H156" s="186">
        <v>36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185</v>
      </c>
      <c r="AU156" s="184" t="s">
        <v>83</v>
      </c>
      <c r="AV156" s="13" t="s">
        <v>83</v>
      </c>
      <c r="AW156" s="13" t="s">
        <v>30</v>
      </c>
      <c r="AX156" s="13" t="s">
        <v>81</v>
      </c>
      <c r="AY156" s="184" t="s">
        <v>119</v>
      </c>
    </row>
    <row r="157" spans="1:65" s="13" customFormat="1" ht="10.199999999999999">
      <c r="B157" s="183"/>
      <c r="D157" s="174" t="s">
        <v>185</v>
      </c>
      <c r="F157" s="185" t="s">
        <v>232</v>
      </c>
      <c r="H157" s="186">
        <v>0.54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185</v>
      </c>
      <c r="AU157" s="184" t="s">
        <v>83</v>
      </c>
      <c r="AV157" s="13" t="s">
        <v>83</v>
      </c>
      <c r="AW157" s="13" t="s">
        <v>3</v>
      </c>
      <c r="AX157" s="13" t="s">
        <v>81</v>
      </c>
      <c r="AY157" s="184" t="s">
        <v>119</v>
      </c>
    </row>
    <row r="158" spans="1:65" s="12" customFormat="1" ht="22.8" customHeight="1">
      <c r="B158" s="147"/>
      <c r="D158" s="148" t="s">
        <v>72</v>
      </c>
      <c r="E158" s="158" t="s">
        <v>118</v>
      </c>
      <c r="F158" s="158" t="s">
        <v>233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SUM(P159:P171)</f>
        <v>0</v>
      </c>
      <c r="Q158" s="153"/>
      <c r="R158" s="154">
        <f>SUM(R159:R171)</f>
        <v>23.052</v>
      </c>
      <c r="S158" s="153"/>
      <c r="T158" s="155">
        <f>SUM(T159:T171)</f>
        <v>0</v>
      </c>
      <c r="AR158" s="148" t="s">
        <v>81</v>
      </c>
      <c r="AT158" s="156" t="s">
        <v>72</v>
      </c>
      <c r="AU158" s="156" t="s">
        <v>81</v>
      </c>
      <c r="AY158" s="148" t="s">
        <v>119</v>
      </c>
      <c r="BK158" s="157">
        <f>SUM(BK159:BK171)</f>
        <v>0</v>
      </c>
    </row>
    <row r="159" spans="1:65" s="2" customFormat="1" ht="16.5" customHeight="1">
      <c r="A159" s="32"/>
      <c r="B159" s="160"/>
      <c r="C159" s="161" t="s">
        <v>234</v>
      </c>
      <c r="D159" s="161" t="s">
        <v>122</v>
      </c>
      <c r="E159" s="162" t="s">
        <v>235</v>
      </c>
      <c r="F159" s="163" t="s">
        <v>236</v>
      </c>
      <c r="G159" s="164" t="s">
        <v>222</v>
      </c>
      <c r="H159" s="165">
        <v>150</v>
      </c>
      <c r="I159" s="166"/>
      <c r="J159" s="167">
        <f>ROUND(I159*H159,2)</f>
        <v>0</v>
      </c>
      <c r="K159" s="163" t="s">
        <v>158</v>
      </c>
      <c r="L159" s="33"/>
      <c r="M159" s="168" t="s">
        <v>1</v>
      </c>
      <c r="N159" s="169" t="s">
        <v>38</v>
      </c>
      <c r="O159" s="58"/>
      <c r="P159" s="170">
        <f>O159*H159</f>
        <v>0</v>
      </c>
      <c r="Q159" s="170">
        <v>9.8479999999999998E-2</v>
      </c>
      <c r="R159" s="170">
        <f>Q159*H159</f>
        <v>14.772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144</v>
      </c>
      <c r="AT159" s="172" t="s">
        <v>122</v>
      </c>
      <c r="AU159" s="172" t="s">
        <v>83</v>
      </c>
      <c r="AY159" s="17" t="s">
        <v>119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81</v>
      </c>
      <c r="BK159" s="173">
        <f>ROUND(I159*H159,2)</f>
        <v>0</v>
      </c>
      <c r="BL159" s="17" t="s">
        <v>144</v>
      </c>
      <c r="BM159" s="172" t="s">
        <v>237</v>
      </c>
    </row>
    <row r="160" spans="1:65" s="2" customFormat="1" ht="28.8">
      <c r="A160" s="32"/>
      <c r="B160" s="33"/>
      <c r="C160" s="32"/>
      <c r="D160" s="174" t="s">
        <v>129</v>
      </c>
      <c r="E160" s="32"/>
      <c r="F160" s="175" t="s">
        <v>238</v>
      </c>
      <c r="G160" s="32"/>
      <c r="H160" s="32"/>
      <c r="I160" s="96"/>
      <c r="J160" s="32"/>
      <c r="K160" s="32"/>
      <c r="L160" s="33"/>
      <c r="M160" s="176"/>
      <c r="N160" s="177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129</v>
      </c>
      <c r="AU160" s="17" t="s">
        <v>83</v>
      </c>
    </row>
    <row r="161" spans="1:65" s="13" customFormat="1" ht="10.199999999999999">
      <c r="B161" s="183"/>
      <c r="D161" s="174" t="s">
        <v>185</v>
      </c>
      <c r="E161" s="184" t="s">
        <v>1</v>
      </c>
      <c r="F161" s="185" t="s">
        <v>239</v>
      </c>
      <c r="H161" s="186">
        <v>150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185</v>
      </c>
      <c r="AU161" s="184" t="s">
        <v>83</v>
      </c>
      <c r="AV161" s="13" t="s">
        <v>83</v>
      </c>
      <c r="AW161" s="13" t="s">
        <v>30</v>
      </c>
      <c r="AX161" s="13" t="s">
        <v>81</v>
      </c>
      <c r="AY161" s="184" t="s">
        <v>119</v>
      </c>
    </row>
    <row r="162" spans="1:65" s="2" customFormat="1" ht="16.5" customHeight="1">
      <c r="A162" s="32"/>
      <c r="B162" s="160"/>
      <c r="C162" s="161" t="s">
        <v>240</v>
      </c>
      <c r="D162" s="161" t="s">
        <v>122</v>
      </c>
      <c r="E162" s="162" t="s">
        <v>241</v>
      </c>
      <c r="F162" s="163" t="s">
        <v>242</v>
      </c>
      <c r="G162" s="164" t="s">
        <v>222</v>
      </c>
      <c r="H162" s="165">
        <v>30</v>
      </c>
      <c r="I162" s="166"/>
      <c r="J162" s="167">
        <f>ROUND(I162*H162,2)</f>
        <v>0</v>
      </c>
      <c r="K162" s="163" t="s">
        <v>158</v>
      </c>
      <c r="L162" s="33"/>
      <c r="M162" s="168" t="s">
        <v>1</v>
      </c>
      <c r="N162" s="169" t="s">
        <v>38</v>
      </c>
      <c r="O162" s="58"/>
      <c r="P162" s="170">
        <f>O162*H162</f>
        <v>0</v>
      </c>
      <c r="Q162" s="170">
        <v>0.27600000000000002</v>
      </c>
      <c r="R162" s="170">
        <f>Q162*H162</f>
        <v>8.2800000000000011</v>
      </c>
      <c r="S162" s="170">
        <v>0</v>
      </c>
      <c r="T162" s="17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2" t="s">
        <v>144</v>
      </c>
      <c r="AT162" s="172" t="s">
        <v>122</v>
      </c>
      <c r="AU162" s="172" t="s">
        <v>83</v>
      </c>
      <c r="AY162" s="17" t="s">
        <v>119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7" t="s">
        <v>81</v>
      </c>
      <c r="BK162" s="173">
        <f>ROUND(I162*H162,2)</f>
        <v>0</v>
      </c>
      <c r="BL162" s="17" t="s">
        <v>144</v>
      </c>
      <c r="BM162" s="172" t="s">
        <v>243</v>
      </c>
    </row>
    <row r="163" spans="1:65" s="2" customFormat="1" ht="10.199999999999999">
      <c r="A163" s="32"/>
      <c r="B163" s="33"/>
      <c r="C163" s="32"/>
      <c r="D163" s="174" t="s">
        <v>129</v>
      </c>
      <c r="E163" s="32"/>
      <c r="F163" s="175" t="s">
        <v>244</v>
      </c>
      <c r="G163" s="32"/>
      <c r="H163" s="32"/>
      <c r="I163" s="96"/>
      <c r="J163" s="32"/>
      <c r="K163" s="32"/>
      <c r="L163" s="33"/>
      <c r="M163" s="176"/>
      <c r="N163" s="177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129</v>
      </c>
      <c r="AU163" s="17" t="s">
        <v>83</v>
      </c>
    </row>
    <row r="164" spans="1:65" s="14" customFormat="1" ht="10.199999999999999">
      <c r="B164" s="191"/>
      <c r="D164" s="174" t="s">
        <v>185</v>
      </c>
      <c r="E164" s="192" t="s">
        <v>1</v>
      </c>
      <c r="F164" s="193" t="s">
        <v>245</v>
      </c>
      <c r="H164" s="192" t="s">
        <v>1</v>
      </c>
      <c r="I164" s="194"/>
      <c r="L164" s="191"/>
      <c r="M164" s="195"/>
      <c r="N164" s="196"/>
      <c r="O164" s="196"/>
      <c r="P164" s="196"/>
      <c r="Q164" s="196"/>
      <c r="R164" s="196"/>
      <c r="S164" s="196"/>
      <c r="T164" s="197"/>
      <c r="AT164" s="192" t="s">
        <v>185</v>
      </c>
      <c r="AU164" s="192" t="s">
        <v>83</v>
      </c>
      <c r="AV164" s="14" t="s">
        <v>81</v>
      </c>
      <c r="AW164" s="14" t="s">
        <v>30</v>
      </c>
      <c r="AX164" s="14" t="s">
        <v>73</v>
      </c>
      <c r="AY164" s="192" t="s">
        <v>119</v>
      </c>
    </row>
    <row r="165" spans="1:65" s="13" customFormat="1" ht="10.199999999999999">
      <c r="B165" s="183"/>
      <c r="D165" s="174" t="s">
        <v>185</v>
      </c>
      <c r="E165" s="184" t="s">
        <v>1</v>
      </c>
      <c r="F165" s="185" t="s">
        <v>246</v>
      </c>
      <c r="H165" s="186">
        <v>30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185</v>
      </c>
      <c r="AU165" s="184" t="s">
        <v>83</v>
      </c>
      <c r="AV165" s="13" t="s">
        <v>83</v>
      </c>
      <c r="AW165" s="13" t="s">
        <v>30</v>
      </c>
      <c r="AX165" s="13" t="s">
        <v>81</v>
      </c>
      <c r="AY165" s="184" t="s">
        <v>119</v>
      </c>
    </row>
    <row r="166" spans="1:65" s="2" customFormat="1" ht="16.5" customHeight="1">
      <c r="A166" s="32"/>
      <c r="B166" s="160"/>
      <c r="C166" s="161" t="s">
        <v>247</v>
      </c>
      <c r="D166" s="161" t="s">
        <v>122</v>
      </c>
      <c r="E166" s="162" t="s">
        <v>248</v>
      </c>
      <c r="F166" s="163" t="s">
        <v>249</v>
      </c>
      <c r="G166" s="164" t="s">
        <v>222</v>
      </c>
      <c r="H166" s="165">
        <v>150</v>
      </c>
      <c r="I166" s="166"/>
      <c r="J166" s="167">
        <f>ROUND(I166*H166,2)</f>
        <v>0</v>
      </c>
      <c r="K166" s="163" t="s">
        <v>158</v>
      </c>
      <c r="L166" s="33"/>
      <c r="M166" s="168" t="s">
        <v>1</v>
      </c>
      <c r="N166" s="169" t="s">
        <v>38</v>
      </c>
      <c r="O166" s="58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2" t="s">
        <v>144</v>
      </c>
      <c r="AT166" s="172" t="s">
        <v>122</v>
      </c>
      <c r="AU166" s="172" t="s">
        <v>83</v>
      </c>
      <c r="AY166" s="17" t="s">
        <v>119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7" t="s">
        <v>81</v>
      </c>
      <c r="BK166" s="173">
        <f>ROUND(I166*H166,2)</f>
        <v>0</v>
      </c>
      <c r="BL166" s="17" t="s">
        <v>144</v>
      </c>
      <c r="BM166" s="172" t="s">
        <v>250</v>
      </c>
    </row>
    <row r="167" spans="1:65" s="2" customFormat="1" ht="10.199999999999999">
      <c r="A167" s="32"/>
      <c r="B167" s="33"/>
      <c r="C167" s="32"/>
      <c r="D167" s="174" t="s">
        <v>129</v>
      </c>
      <c r="E167" s="32"/>
      <c r="F167" s="175" t="s">
        <v>251</v>
      </c>
      <c r="G167" s="32"/>
      <c r="H167" s="32"/>
      <c r="I167" s="96"/>
      <c r="J167" s="32"/>
      <c r="K167" s="32"/>
      <c r="L167" s="33"/>
      <c r="M167" s="176"/>
      <c r="N167" s="177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129</v>
      </c>
      <c r="AU167" s="17" t="s">
        <v>83</v>
      </c>
    </row>
    <row r="168" spans="1:65" s="13" customFormat="1" ht="10.199999999999999">
      <c r="B168" s="183"/>
      <c r="D168" s="174" t="s">
        <v>185</v>
      </c>
      <c r="E168" s="184" t="s">
        <v>1</v>
      </c>
      <c r="F168" s="185" t="s">
        <v>239</v>
      </c>
      <c r="H168" s="186">
        <v>150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185</v>
      </c>
      <c r="AU168" s="184" t="s">
        <v>83</v>
      </c>
      <c r="AV168" s="13" t="s">
        <v>83</v>
      </c>
      <c r="AW168" s="13" t="s">
        <v>30</v>
      </c>
      <c r="AX168" s="13" t="s">
        <v>81</v>
      </c>
      <c r="AY168" s="184" t="s">
        <v>119</v>
      </c>
    </row>
    <row r="169" spans="1:65" s="2" customFormat="1" ht="16.5" customHeight="1">
      <c r="A169" s="32"/>
      <c r="B169" s="160"/>
      <c r="C169" s="161" t="s">
        <v>252</v>
      </c>
      <c r="D169" s="161" t="s">
        <v>122</v>
      </c>
      <c r="E169" s="162" t="s">
        <v>253</v>
      </c>
      <c r="F169" s="163" t="s">
        <v>254</v>
      </c>
      <c r="G169" s="164" t="s">
        <v>222</v>
      </c>
      <c r="H169" s="165">
        <v>150</v>
      </c>
      <c r="I169" s="166"/>
      <c r="J169" s="167">
        <f>ROUND(I169*H169,2)</f>
        <v>0</v>
      </c>
      <c r="K169" s="163" t="s">
        <v>158</v>
      </c>
      <c r="L169" s="33"/>
      <c r="M169" s="168" t="s">
        <v>1</v>
      </c>
      <c r="N169" s="169" t="s">
        <v>38</v>
      </c>
      <c r="O169" s="58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144</v>
      </c>
      <c r="AT169" s="172" t="s">
        <v>122</v>
      </c>
      <c r="AU169" s="172" t="s">
        <v>83</v>
      </c>
      <c r="AY169" s="17" t="s">
        <v>119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81</v>
      </c>
      <c r="BK169" s="173">
        <f>ROUND(I169*H169,2)</f>
        <v>0</v>
      </c>
      <c r="BL169" s="17" t="s">
        <v>144</v>
      </c>
      <c r="BM169" s="172" t="s">
        <v>255</v>
      </c>
    </row>
    <row r="170" spans="1:65" s="2" customFormat="1" ht="19.2">
      <c r="A170" s="32"/>
      <c r="B170" s="33"/>
      <c r="C170" s="32"/>
      <c r="D170" s="174" t="s">
        <v>129</v>
      </c>
      <c r="E170" s="32"/>
      <c r="F170" s="175" t="s">
        <v>256</v>
      </c>
      <c r="G170" s="32"/>
      <c r="H170" s="32"/>
      <c r="I170" s="96"/>
      <c r="J170" s="32"/>
      <c r="K170" s="32"/>
      <c r="L170" s="33"/>
      <c r="M170" s="176"/>
      <c r="N170" s="177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129</v>
      </c>
      <c r="AU170" s="17" t="s">
        <v>83</v>
      </c>
    </row>
    <row r="171" spans="1:65" s="13" customFormat="1" ht="10.199999999999999">
      <c r="B171" s="183"/>
      <c r="D171" s="174" t="s">
        <v>185</v>
      </c>
      <c r="E171" s="184" t="s">
        <v>1</v>
      </c>
      <c r="F171" s="185" t="s">
        <v>239</v>
      </c>
      <c r="H171" s="186">
        <v>150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185</v>
      </c>
      <c r="AU171" s="184" t="s">
        <v>83</v>
      </c>
      <c r="AV171" s="13" t="s">
        <v>83</v>
      </c>
      <c r="AW171" s="13" t="s">
        <v>30</v>
      </c>
      <c r="AX171" s="13" t="s">
        <v>81</v>
      </c>
      <c r="AY171" s="184" t="s">
        <v>119</v>
      </c>
    </row>
    <row r="172" spans="1:65" s="12" customFormat="1" ht="22.8" customHeight="1">
      <c r="B172" s="147"/>
      <c r="D172" s="148" t="s">
        <v>72</v>
      </c>
      <c r="E172" s="158" t="s">
        <v>219</v>
      </c>
      <c r="F172" s="158" t="s">
        <v>257</v>
      </c>
      <c r="I172" s="150"/>
      <c r="J172" s="159">
        <f>BK172</f>
        <v>0</v>
      </c>
      <c r="L172" s="147"/>
      <c r="M172" s="152"/>
      <c r="N172" s="153"/>
      <c r="O172" s="153"/>
      <c r="P172" s="154">
        <f>SUM(P173:P175)</f>
        <v>0</v>
      </c>
      <c r="Q172" s="153"/>
      <c r="R172" s="154">
        <f>SUM(R173:R175)</f>
        <v>0.62216000000000005</v>
      </c>
      <c r="S172" s="153"/>
      <c r="T172" s="155">
        <f>SUM(T173:T175)</f>
        <v>0</v>
      </c>
      <c r="AR172" s="148" t="s">
        <v>81</v>
      </c>
      <c r="AT172" s="156" t="s">
        <v>72</v>
      </c>
      <c r="AU172" s="156" t="s">
        <v>81</v>
      </c>
      <c r="AY172" s="148" t="s">
        <v>119</v>
      </c>
      <c r="BK172" s="157">
        <f>SUM(BK173:BK175)</f>
        <v>0</v>
      </c>
    </row>
    <row r="173" spans="1:65" s="2" customFormat="1" ht="16.5" customHeight="1">
      <c r="A173" s="32"/>
      <c r="B173" s="160"/>
      <c r="C173" s="161" t="s">
        <v>258</v>
      </c>
      <c r="D173" s="161" t="s">
        <v>122</v>
      </c>
      <c r="E173" s="162" t="s">
        <v>259</v>
      </c>
      <c r="F173" s="163" t="s">
        <v>260</v>
      </c>
      <c r="G173" s="164" t="s">
        <v>261</v>
      </c>
      <c r="H173" s="165">
        <v>2</v>
      </c>
      <c r="I173" s="166"/>
      <c r="J173" s="167">
        <f>ROUND(I173*H173,2)</f>
        <v>0</v>
      </c>
      <c r="K173" s="163" t="s">
        <v>158</v>
      </c>
      <c r="L173" s="33"/>
      <c r="M173" s="168" t="s">
        <v>1</v>
      </c>
      <c r="N173" s="169" t="s">
        <v>38</v>
      </c>
      <c r="O173" s="58"/>
      <c r="P173" s="170">
        <f>O173*H173</f>
        <v>0</v>
      </c>
      <c r="Q173" s="170">
        <v>0.31108000000000002</v>
      </c>
      <c r="R173" s="170">
        <f>Q173*H173</f>
        <v>0.62216000000000005</v>
      </c>
      <c r="S173" s="170">
        <v>0</v>
      </c>
      <c r="T173" s="17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2" t="s">
        <v>144</v>
      </c>
      <c r="AT173" s="172" t="s">
        <v>122</v>
      </c>
      <c r="AU173" s="172" t="s">
        <v>83</v>
      </c>
      <c r="AY173" s="17" t="s">
        <v>119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7" t="s">
        <v>81</v>
      </c>
      <c r="BK173" s="173">
        <f>ROUND(I173*H173,2)</f>
        <v>0</v>
      </c>
      <c r="BL173" s="17" t="s">
        <v>144</v>
      </c>
      <c r="BM173" s="172" t="s">
        <v>262</v>
      </c>
    </row>
    <row r="174" spans="1:65" s="2" customFormat="1" ht="10.199999999999999">
      <c r="A174" s="32"/>
      <c r="B174" s="33"/>
      <c r="C174" s="32"/>
      <c r="D174" s="174" t="s">
        <v>129</v>
      </c>
      <c r="E174" s="32"/>
      <c r="F174" s="175" t="s">
        <v>263</v>
      </c>
      <c r="G174" s="32"/>
      <c r="H174" s="32"/>
      <c r="I174" s="96"/>
      <c r="J174" s="32"/>
      <c r="K174" s="32"/>
      <c r="L174" s="33"/>
      <c r="M174" s="176"/>
      <c r="N174" s="177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129</v>
      </c>
      <c r="AU174" s="17" t="s">
        <v>83</v>
      </c>
    </row>
    <row r="175" spans="1:65" s="13" customFormat="1" ht="10.199999999999999">
      <c r="B175" s="183"/>
      <c r="D175" s="174" t="s">
        <v>185</v>
      </c>
      <c r="E175" s="184" t="s">
        <v>1</v>
      </c>
      <c r="F175" s="185" t="s">
        <v>83</v>
      </c>
      <c r="H175" s="186">
        <v>2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185</v>
      </c>
      <c r="AU175" s="184" t="s">
        <v>83</v>
      </c>
      <c r="AV175" s="13" t="s">
        <v>83</v>
      </c>
      <c r="AW175" s="13" t="s">
        <v>30</v>
      </c>
      <c r="AX175" s="13" t="s">
        <v>81</v>
      </c>
      <c r="AY175" s="184" t="s">
        <v>119</v>
      </c>
    </row>
    <row r="176" spans="1:65" s="12" customFormat="1" ht="22.8" customHeight="1">
      <c r="B176" s="147"/>
      <c r="D176" s="148" t="s">
        <v>72</v>
      </c>
      <c r="E176" s="158" t="s">
        <v>226</v>
      </c>
      <c r="F176" s="158" t="s">
        <v>264</v>
      </c>
      <c r="I176" s="150"/>
      <c r="J176" s="159">
        <f>BK176</f>
        <v>0</v>
      </c>
      <c r="L176" s="147"/>
      <c r="M176" s="152"/>
      <c r="N176" s="153"/>
      <c r="O176" s="153"/>
      <c r="P176" s="154">
        <f>SUM(P177:P206)</f>
        <v>0</v>
      </c>
      <c r="Q176" s="153"/>
      <c r="R176" s="154">
        <f>SUM(R177:R206)</f>
        <v>5.5000000000000003E-4</v>
      </c>
      <c r="S176" s="153"/>
      <c r="T176" s="155">
        <f>SUM(T177:T206)</f>
        <v>1.8</v>
      </c>
      <c r="AR176" s="148" t="s">
        <v>81</v>
      </c>
      <c r="AT176" s="156" t="s">
        <v>72</v>
      </c>
      <c r="AU176" s="156" t="s">
        <v>81</v>
      </c>
      <c r="AY176" s="148" t="s">
        <v>119</v>
      </c>
      <c r="BK176" s="157">
        <f>SUM(BK177:BK206)</f>
        <v>0</v>
      </c>
    </row>
    <row r="177" spans="1:65" s="2" customFormat="1" ht="16.5" customHeight="1">
      <c r="A177" s="32"/>
      <c r="B177" s="160"/>
      <c r="C177" s="161" t="s">
        <v>8</v>
      </c>
      <c r="D177" s="161" t="s">
        <v>122</v>
      </c>
      <c r="E177" s="162" t="s">
        <v>265</v>
      </c>
      <c r="F177" s="163" t="s">
        <v>266</v>
      </c>
      <c r="G177" s="164" t="s">
        <v>267</v>
      </c>
      <c r="H177" s="165">
        <v>5</v>
      </c>
      <c r="I177" s="166"/>
      <c r="J177" s="167">
        <f>ROUND(I177*H177,2)</f>
        <v>0</v>
      </c>
      <c r="K177" s="163" t="s">
        <v>158</v>
      </c>
      <c r="L177" s="33"/>
      <c r="M177" s="168" t="s">
        <v>1</v>
      </c>
      <c r="N177" s="169" t="s">
        <v>38</v>
      </c>
      <c r="O177" s="58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2" t="s">
        <v>144</v>
      </c>
      <c r="AT177" s="172" t="s">
        <v>122</v>
      </c>
      <c r="AU177" s="172" t="s">
        <v>83</v>
      </c>
      <c r="AY177" s="17" t="s">
        <v>119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7" t="s">
        <v>81</v>
      </c>
      <c r="BK177" s="173">
        <f>ROUND(I177*H177,2)</f>
        <v>0</v>
      </c>
      <c r="BL177" s="17" t="s">
        <v>144</v>
      </c>
      <c r="BM177" s="172" t="s">
        <v>268</v>
      </c>
    </row>
    <row r="178" spans="1:65" s="2" customFormat="1" ht="10.199999999999999">
      <c r="A178" s="32"/>
      <c r="B178" s="33"/>
      <c r="C178" s="32"/>
      <c r="D178" s="174" t="s">
        <v>129</v>
      </c>
      <c r="E178" s="32"/>
      <c r="F178" s="175" t="s">
        <v>269</v>
      </c>
      <c r="G178" s="32"/>
      <c r="H178" s="32"/>
      <c r="I178" s="96"/>
      <c r="J178" s="32"/>
      <c r="K178" s="32"/>
      <c r="L178" s="33"/>
      <c r="M178" s="176"/>
      <c r="N178" s="177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129</v>
      </c>
      <c r="AU178" s="17" t="s">
        <v>83</v>
      </c>
    </row>
    <row r="179" spans="1:65" s="14" customFormat="1" ht="10.199999999999999">
      <c r="B179" s="191"/>
      <c r="D179" s="174" t="s">
        <v>185</v>
      </c>
      <c r="E179" s="192" t="s">
        <v>1</v>
      </c>
      <c r="F179" s="193" t="s">
        <v>270</v>
      </c>
      <c r="H179" s="192" t="s">
        <v>1</v>
      </c>
      <c r="I179" s="194"/>
      <c r="L179" s="191"/>
      <c r="M179" s="195"/>
      <c r="N179" s="196"/>
      <c r="O179" s="196"/>
      <c r="P179" s="196"/>
      <c r="Q179" s="196"/>
      <c r="R179" s="196"/>
      <c r="S179" s="196"/>
      <c r="T179" s="197"/>
      <c r="AT179" s="192" t="s">
        <v>185</v>
      </c>
      <c r="AU179" s="192" t="s">
        <v>83</v>
      </c>
      <c r="AV179" s="14" t="s">
        <v>81</v>
      </c>
      <c r="AW179" s="14" t="s">
        <v>30</v>
      </c>
      <c r="AX179" s="14" t="s">
        <v>73</v>
      </c>
      <c r="AY179" s="192" t="s">
        <v>119</v>
      </c>
    </row>
    <row r="180" spans="1:65" s="13" customFormat="1" ht="10.199999999999999">
      <c r="B180" s="183"/>
      <c r="D180" s="174" t="s">
        <v>185</v>
      </c>
      <c r="E180" s="184" t="s">
        <v>1</v>
      </c>
      <c r="F180" s="185" t="s">
        <v>271</v>
      </c>
      <c r="H180" s="186">
        <v>2.5</v>
      </c>
      <c r="I180" s="187"/>
      <c r="L180" s="183"/>
      <c r="M180" s="188"/>
      <c r="N180" s="189"/>
      <c r="O180" s="189"/>
      <c r="P180" s="189"/>
      <c r="Q180" s="189"/>
      <c r="R180" s="189"/>
      <c r="S180" s="189"/>
      <c r="T180" s="190"/>
      <c r="AT180" s="184" t="s">
        <v>185</v>
      </c>
      <c r="AU180" s="184" t="s">
        <v>83</v>
      </c>
      <c r="AV180" s="13" t="s">
        <v>83</v>
      </c>
      <c r="AW180" s="13" t="s">
        <v>30</v>
      </c>
      <c r="AX180" s="13" t="s">
        <v>73</v>
      </c>
      <c r="AY180" s="184" t="s">
        <v>119</v>
      </c>
    </row>
    <row r="181" spans="1:65" s="14" customFormat="1" ht="10.199999999999999">
      <c r="B181" s="191"/>
      <c r="D181" s="174" t="s">
        <v>185</v>
      </c>
      <c r="E181" s="192" t="s">
        <v>1</v>
      </c>
      <c r="F181" s="193" t="s">
        <v>272</v>
      </c>
      <c r="H181" s="192" t="s">
        <v>1</v>
      </c>
      <c r="I181" s="194"/>
      <c r="L181" s="191"/>
      <c r="M181" s="195"/>
      <c r="N181" s="196"/>
      <c r="O181" s="196"/>
      <c r="P181" s="196"/>
      <c r="Q181" s="196"/>
      <c r="R181" s="196"/>
      <c r="S181" s="196"/>
      <c r="T181" s="197"/>
      <c r="AT181" s="192" t="s">
        <v>185</v>
      </c>
      <c r="AU181" s="192" t="s">
        <v>83</v>
      </c>
      <c r="AV181" s="14" t="s">
        <v>81</v>
      </c>
      <c r="AW181" s="14" t="s">
        <v>30</v>
      </c>
      <c r="AX181" s="14" t="s">
        <v>73</v>
      </c>
      <c r="AY181" s="192" t="s">
        <v>119</v>
      </c>
    </row>
    <row r="182" spans="1:65" s="13" customFormat="1" ht="10.199999999999999">
      <c r="B182" s="183"/>
      <c r="D182" s="174" t="s">
        <v>185</v>
      </c>
      <c r="E182" s="184" t="s">
        <v>1</v>
      </c>
      <c r="F182" s="185" t="s">
        <v>271</v>
      </c>
      <c r="H182" s="186">
        <v>2.5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185</v>
      </c>
      <c r="AU182" s="184" t="s">
        <v>83</v>
      </c>
      <c r="AV182" s="13" t="s">
        <v>83</v>
      </c>
      <c r="AW182" s="13" t="s">
        <v>30</v>
      </c>
      <c r="AX182" s="13" t="s">
        <v>73</v>
      </c>
      <c r="AY182" s="184" t="s">
        <v>119</v>
      </c>
    </row>
    <row r="183" spans="1:65" s="15" customFormat="1" ht="10.199999999999999">
      <c r="B183" s="208"/>
      <c r="D183" s="174" t="s">
        <v>185</v>
      </c>
      <c r="E183" s="209" t="s">
        <v>1</v>
      </c>
      <c r="F183" s="210" t="s">
        <v>273</v>
      </c>
      <c r="H183" s="211">
        <v>5</v>
      </c>
      <c r="I183" s="212"/>
      <c r="L183" s="208"/>
      <c r="M183" s="213"/>
      <c r="N183" s="214"/>
      <c r="O183" s="214"/>
      <c r="P183" s="214"/>
      <c r="Q183" s="214"/>
      <c r="R183" s="214"/>
      <c r="S183" s="214"/>
      <c r="T183" s="215"/>
      <c r="AT183" s="209" t="s">
        <v>185</v>
      </c>
      <c r="AU183" s="209" t="s">
        <v>83</v>
      </c>
      <c r="AV183" s="15" t="s">
        <v>144</v>
      </c>
      <c r="AW183" s="15" t="s">
        <v>30</v>
      </c>
      <c r="AX183" s="15" t="s">
        <v>81</v>
      </c>
      <c r="AY183" s="209" t="s">
        <v>119</v>
      </c>
    </row>
    <row r="184" spans="1:65" s="2" customFormat="1" ht="16.5" customHeight="1">
      <c r="A184" s="32"/>
      <c r="B184" s="160"/>
      <c r="C184" s="161" t="s">
        <v>274</v>
      </c>
      <c r="D184" s="161" t="s">
        <v>122</v>
      </c>
      <c r="E184" s="162" t="s">
        <v>275</v>
      </c>
      <c r="F184" s="163" t="s">
        <v>276</v>
      </c>
      <c r="G184" s="164" t="s">
        <v>267</v>
      </c>
      <c r="H184" s="165">
        <v>5</v>
      </c>
      <c r="I184" s="166"/>
      <c r="J184" s="167">
        <f>ROUND(I184*H184,2)</f>
        <v>0</v>
      </c>
      <c r="K184" s="163" t="s">
        <v>158</v>
      </c>
      <c r="L184" s="33"/>
      <c r="M184" s="168" t="s">
        <v>1</v>
      </c>
      <c r="N184" s="169" t="s">
        <v>38</v>
      </c>
      <c r="O184" s="58"/>
      <c r="P184" s="170">
        <f>O184*H184</f>
        <v>0</v>
      </c>
      <c r="Q184" s="170">
        <v>1.1E-4</v>
      </c>
      <c r="R184" s="170">
        <f>Q184*H184</f>
        <v>5.5000000000000003E-4</v>
      </c>
      <c r="S184" s="170">
        <v>0</v>
      </c>
      <c r="T184" s="17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144</v>
      </c>
      <c r="AT184" s="172" t="s">
        <v>122</v>
      </c>
      <c r="AU184" s="172" t="s">
        <v>83</v>
      </c>
      <c r="AY184" s="17" t="s">
        <v>119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81</v>
      </c>
      <c r="BK184" s="173">
        <f>ROUND(I184*H184,2)</f>
        <v>0</v>
      </c>
      <c r="BL184" s="17" t="s">
        <v>144</v>
      </c>
      <c r="BM184" s="172" t="s">
        <v>277</v>
      </c>
    </row>
    <row r="185" spans="1:65" s="2" customFormat="1" ht="19.2">
      <c r="A185" s="32"/>
      <c r="B185" s="33"/>
      <c r="C185" s="32"/>
      <c r="D185" s="174" t="s">
        <v>129</v>
      </c>
      <c r="E185" s="32"/>
      <c r="F185" s="175" t="s">
        <v>278</v>
      </c>
      <c r="G185" s="32"/>
      <c r="H185" s="32"/>
      <c r="I185" s="96"/>
      <c r="J185" s="32"/>
      <c r="K185" s="32"/>
      <c r="L185" s="33"/>
      <c r="M185" s="176"/>
      <c r="N185" s="177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129</v>
      </c>
      <c r="AU185" s="17" t="s">
        <v>83</v>
      </c>
    </row>
    <row r="186" spans="1:65" s="2" customFormat="1" ht="19.2">
      <c r="A186" s="32"/>
      <c r="B186" s="33"/>
      <c r="C186" s="32"/>
      <c r="D186" s="174" t="s">
        <v>140</v>
      </c>
      <c r="E186" s="32"/>
      <c r="F186" s="178" t="s">
        <v>279</v>
      </c>
      <c r="G186" s="32"/>
      <c r="H186" s="32"/>
      <c r="I186" s="96"/>
      <c r="J186" s="32"/>
      <c r="K186" s="32"/>
      <c r="L186" s="33"/>
      <c r="M186" s="176"/>
      <c r="N186" s="177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140</v>
      </c>
      <c r="AU186" s="17" t="s">
        <v>83</v>
      </c>
    </row>
    <row r="187" spans="1:65" s="14" customFormat="1" ht="10.199999999999999">
      <c r="B187" s="191"/>
      <c r="D187" s="174" t="s">
        <v>185</v>
      </c>
      <c r="E187" s="192" t="s">
        <v>1</v>
      </c>
      <c r="F187" s="193" t="s">
        <v>280</v>
      </c>
      <c r="H187" s="192" t="s">
        <v>1</v>
      </c>
      <c r="I187" s="194"/>
      <c r="L187" s="191"/>
      <c r="M187" s="195"/>
      <c r="N187" s="196"/>
      <c r="O187" s="196"/>
      <c r="P187" s="196"/>
      <c r="Q187" s="196"/>
      <c r="R187" s="196"/>
      <c r="S187" s="196"/>
      <c r="T187" s="197"/>
      <c r="AT187" s="192" t="s">
        <v>185</v>
      </c>
      <c r="AU187" s="192" t="s">
        <v>83</v>
      </c>
      <c r="AV187" s="14" t="s">
        <v>81</v>
      </c>
      <c r="AW187" s="14" t="s">
        <v>30</v>
      </c>
      <c r="AX187" s="14" t="s">
        <v>73</v>
      </c>
      <c r="AY187" s="192" t="s">
        <v>119</v>
      </c>
    </row>
    <row r="188" spans="1:65" s="13" customFormat="1" ht="10.199999999999999">
      <c r="B188" s="183"/>
      <c r="D188" s="174" t="s">
        <v>185</v>
      </c>
      <c r="E188" s="184" t="s">
        <v>1</v>
      </c>
      <c r="F188" s="185" t="s">
        <v>271</v>
      </c>
      <c r="H188" s="186">
        <v>2.5</v>
      </c>
      <c r="I188" s="187"/>
      <c r="L188" s="183"/>
      <c r="M188" s="188"/>
      <c r="N188" s="189"/>
      <c r="O188" s="189"/>
      <c r="P188" s="189"/>
      <c r="Q188" s="189"/>
      <c r="R188" s="189"/>
      <c r="S188" s="189"/>
      <c r="T188" s="190"/>
      <c r="AT188" s="184" t="s">
        <v>185</v>
      </c>
      <c r="AU188" s="184" t="s">
        <v>83</v>
      </c>
      <c r="AV188" s="13" t="s">
        <v>83</v>
      </c>
      <c r="AW188" s="13" t="s">
        <v>30</v>
      </c>
      <c r="AX188" s="13" t="s">
        <v>73</v>
      </c>
      <c r="AY188" s="184" t="s">
        <v>119</v>
      </c>
    </row>
    <row r="189" spans="1:65" s="14" customFormat="1" ht="10.199999999999999">
      <c r="B189" s="191"/>
      <c r="D189" s="174" t="s">
        <v>185</v>
      </c>
      <c r="E189" s="192" t="s">
        <v>1</v>
      </c>
      <c r="F189" s="193" t="s">
        <v>281</v>
      </c>
      <c r="H189" s="192" t="s">
        <v>1</v>
      </c>
      <c r="I189" s="194"/>
      <c r="L189" s="191"/>
      <c r="M189" s="195"/>
      <c r="N189" s="196"/>
      <c r="O189" s="196"/>
      <c r="P189" s="196"/>
      <c r="Q189" s="196"/>
      <c r="R189" s="196"/>
      <c r="S189" s="196"/>
      <c r="T189" s="197"/>
      <c r="AT189" s="192" t="s">
        <v>185</v>
      </c>
      <c r="AU189" s="192" t="s">
        <v>83</v>
      </c>
      <c r="AV189" s="14" t="s">
        <v>81</v>
      </c>
      <c r="AW189" s="14" t="s">
        <v>30</v>
      </c>
      <c r="AX189" s="14" t="s">
        <v>73</v>
      </c>
      <c r="AY189" s="192" t="s">
        <v>119</v>
      </c>
    </row>
    <row r="190" spans="1:65" s="13" customFormat="1" ht="10.199999999999999">
      <c r="B190" s="183"/>
      <c r="D190" s="174" t="s">
        <v>185</v>
      </c>
      <c r="E190" s="184" t="s">
        <v>1</v>
      </c>
      <c r="F190" s="185" t="s">
        <v>271</v>
      </c>
      <c r="H190" s="186">
        <v>2.5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185</v>
      </c>
      <c r="AU190" s="184" t="s">
        <v>83</v>
      </c>
      <c r="AV190" s="13" t="s">
        <v>83</v>
      </c>
      <c r="AW190" s="13" t="s">
        <v>30</v>
      </c>
      <c r="AX190" s="13" t="s">
        <v>73</v>
      </c>
      <c r="AY190" s="184" t="s">
        <v>119</v>
      </c>
    </row>
    <row r="191" spans="1:65" s="15" customFormat="1" ht="10.199999999999999">
      <c r="B191" s="208"/>
      <c r="D191" s="174" t="s">
        <v>185</v>
      </c>
      <c r="E191" s="209" t="s">
        <v>1</v>
      </c>
      <c r="F191" s="210" t="s">
        <v>273</v>
      </c>
      <c r="H191" s="211">
        <v>5</v>
      </c>
      <c r="I191" s="212"/>
      <c r="L191" s="208"/>
      <c r="M191" s="213"/>
      <c r="N191" s="214"/>
      <c r="O191" s="214"/>
      <c r="P191" s="214"/>
      <c r="Q191" s="214"/>
      <c r="R191" s="214"/>
      <c r="S191" s="214"/>
      <c r="T191" s="215"/>
      <c r="AT191" s="209" t="s">
        <v>185</v>
      </c>
      <c r="AU191" s="209" t="s">
        <v>83</v>
      </c>
      <c r="AV191" s="15" t="s">
        <v>144</v>
      </c>
      <c r="AW191" s="15" t="s">
        <v>30</v>
      </c>
      <c r="AX191" s="15" t="s">
        <v>81</v>
      </c>
      <c r="AY191" s="209" t="s">
        <v>119</v>
      </c>
    </row>
    <row r="192" spans="1:65" s="2" customFormat="1" ht="16.5" customHeight="1">
      <c r="A192" s="32"/>
      <c r="B192" s="160"/>
      <c r="C192" s="161" t="s">
        <v>282</v>
      </c>
      <c r="D192" s="161" t="s">
        <v>122</v>
      </c>
      <c r="E192" s="162" t="s">
        <v>283</v>
      </c>
      <c r="F192" s="163" t="s">
        <v>284</v>
      </c>
      <c r="G192" s="164" t="s">
        <v>267</v>
      </c>
      <c r="H192" s="165">
        <v>5</v>
      </c>
      <c r="I192" s="166"/>
      <c r="J192" s="167">
        <f>ROUND(I192*H192,2)</f>
        <v>0</v>
      </c>
      <c r="K192" s="163" t="s">
        <v>158</v>
      </c>
      <c r="L192" s="33"/>
      <c r="M192" s="168" t="s">
        <v>1</v>
      </c>
      <c r="N192" s="169" t="s">
        <v>38</v>
      </c>
      <c r="O192" s="58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144</v>
      </c>
      <c r="AT192" s="172" t="s">
        <v>122</v>
      </c>
      <c r="AU192" s="172" t="s">
        <v>83</v>
      </c>
      <c r="AY192" s="17" t="s">
        <v>119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81</v>
      </c>
      <c r="BK192" s="173">
        <f>ROUND(I192*H192,2)</f>
        <v>0</v>
      </c>
      <c r="BL192" s="17" t="s">
        <v>144</v>
      </c>
      <c r="BM192" s="172" t="s">
        <v>285</v>
      </c>
    </row>
    <row r="193" spans="1:65" s="2" customFormat="1" ht="10.199999999999999">
      <c r="A193" s="32"/>
      <c r="B193" s="33"/>
      <c r="C193" s="32"/>
      <c r="D193" s="174" t="s">
        <v>129</v>
      </c>
      <c r="E193" s="32"/>
      <c r="F193" s="175" t="s">
        <v>286</v>
      </c>
      <c r="G193" s="32"/>
      <c r="H193" s="32"/>
      <c r="I193" s="96"/>
      <c r="J193" s="32"/>
      <c r="K193" s="32"/>
      <c r="L193" s="33"/>
      <c r="M193" s="176"/>
      <c r="N193" s="177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129</v>
      </c>
      <c r="AU193" s="17" t="s">
        <v>83</v>
      </c>
    </row>
    <row r="194" spans="1:65" s="14" customFormat="1" ht="10.199999999999999">
      <c r="B194" s="191"/>
      <c r="D194" s="174" t="s">
        <v>185</v>
      </c>
      <c r="E194" s="192" t="s">
        <v>1</v>
      </c>
      <c r="F194" s="193" t="s">
        <v>287</v>
      </c>
      <c r="H194" s="192" t="s">
        <v>1</v>
      </c>
      <c r="I194" s="194"/>
      <c r="L194" s="191"/>
      <c r="M194" s="195"/>
      <c r="N194" s="196"/>
      <c r="O194" s="196"/>
      <c r="P194" s="196"/>
      <c r="Q194" s="196"/>
      <c r="R194" s="196"/>
      <c r="S194" s="196"/>
      <c r="T194" s="197"/>
      <c r="AT194" s="192" t="s">
        <v>185</v>
      </c>
      <c r="AU194" s="192" t="s">
        <v>83</v>
      </c>
      <c r="AV194" s="14" t="s">
        <v>81</v>
      </c>
      <c r="AW194" s="14" t="s">
        <v>30</v>
      </c>
      <c r="AX194" s="14" t="s">
        <v>73</v>
      </c>
      <c r="AY194" s="192" t="s">
        <v>119</v>
      </c>
    </row>
    <row r="195" spans="1:65" s="13" customFormat="1" ht="10.199999999999999">
      <c r="B195" s="183"/>
      <c r="D195" s="174" t="s">
        <v>185</v>
      </c>
      <c r="E195" s="184" t="s">
        <v>1</v>
      </c>
      <c r="F195" s="185" t="s">
        <v>271</v>
      </c>
      <c r="H195" s="186">
        <v>2.5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185</v>
      </c>
      <c r="AU195" s="184" t="s">
        <v>83</v>
      </c>
      <c r="AV195" s="13" t="s">
        <v>83</v>
      </c>
      <c r="AW195" s="13" t="s">
        <v>30</v>
      </c>
      <c r="AX195" s="13" t="s">
        <v>73</v>
      </c>
      <c r="AY195" s="184" t="s">
        <v>119</v>
      </c>
    </row>
    <row r="196" spans="1:65" s="14" customFormat="1" ht="10.199999999999999">
      <c r="B196" s="191"/>
      <c r="D196" s="174" t="s">
        <v>185</v>
      </c>
      <c r="E196" s="192" t="s">
        <v>1</v>
      </c>
      <c r="F196" s="193" t="s">
        <v>272</v>
      </c>
      <c r="H196" s="192" t="s">
        <v>1</v>
      </c>
      <c r="I196" s="194"/>
      <c r="L196" s="191"/>
      <c r="M196" s="195"/>
      <c r="N196" s="196"/>
      <c r="O196" s="196"/>
      <c r="P196" s="196"/>
      <c r="Q196" s="196"/>
      <c r="R196" s="196"/>
      <c r="S196" s="196"/>
      <c r="T196" s="197"/>
      <c r="AT196" s="192" t="s">
        <v>185</v>
      </c>
      <c r="AU196" s="192" t="s">
        <v>83</v>
      </c>
      <c r="AV196" s="14" t="s">
        <v>81</v>
      </c>
      <c r="AW196" s="14" t="s">
        <v>30</v>
      </c>
      <c r="AX196" s="14" t="s">
        <v>73</v>
      </c>
      <c r="AY196" s="192" t="s">
        <v>119</v>
      </c>
    </row>
    <row r="197" spans="1:65" s="13" customFormat="1" ht="10.199999999999999">
      <c r="B197" s="183"/>
      <c r="D197" s="174" t="s">
        <v>185</v>
      </c>
      <c r="E197" s="184" t="s">
        <v>1</v>
      </c>
      <c r="F197" s="185" t="s">
        <v>271</v>
      </c>
      <c r="H197" s="186">
        <v>2.5</v>
      </c>
      <c r="I197" s="187"/>
      <c r="L197" s="183"/>
      <c r="M197" s="188"/>
      <c r="N197" s="189"/>
      <c r="O197" s="189"/>
      <c r="P197" s="189"/>
      <c r="Q197" s="189"/>
      <c r="R197" s="189"/>
      <c r="S197" s="189"/>
      <c r="T197" s="190"/>
      <c r="AT197" s="184" t="s">
        <v>185</v>
      </c>
      <c r="AU197" s="184" t="s">
        <v>83</v>
      </c>
      <c r="AV197" s="13" t="s">
        <v>83</v>
      </c>
      <c r="AW197" s="13" t="s">
        <v>30</v>
      </c>
      <c r="AX197" s="13" t="s">
        <v>73</v>
      </c>
      <c r="AY197" s="184" t="s">
        <v>119</v>
      </c>
    </row>
    <row r="198" spans="1:65" s="15" customFormat="1" ht="10.199999999999999">
      <c r="B198" s="208"/>
      <c r="D198" s="174" t="s">
        <v>185</v>
      </c>
      <c r="E198" s="209" t="s">
        <v>1</v>
      </c>
      <c r="F198" s="210" t="s">
        <v>273</v>
      </c>
      <c r="H198" s="211">
        <v>5</v>
      </c>
      <c r="I198" s="212"/>
      <c r="L198" s="208"/>
      <c r="M198" s="213"/>
      <c r="N198" s="214"/>
      <c r="O198" s="214"/>
      <c r="P198" s="214"/>
      <c r="Q198" s="214"/>
      <c r="R198" s="214"/>
      <c r="S198" s="214"/>
      <c r="T198" s="215"/>
      <c r="AT198" s="209" t="s">
        <v>185</v>
      </c>
      <c r="AU198" s="209" t="s">
        <v>83</v>
      </c>
      <c r="AV198" s="15" t="s">
        <v>144</v>
      </c>
      <c r="AW198" s="15" t="s">
        <v>30</v>
      </c>
      <c r="AX198" s="15" t="s">
        <v>81</v>
      </c>
      <c r="AY198" s="209" t="s">
        <v>119</v>
      </c>
    </row>
    <row r="199" spans="1:65" s="2" customFormat="1" ht="16.5" customHeight="1">
      <c r="A199" s="32"/>
      <c r="B199" s="160"/>
      <c r="C199" s="161" t="s">
        <v>288</v>
      </c>
      <c r="D199" s="161" t="s">
        <v>122</v>
      </c>
      <c r="E199" s="162" t="s">
        <v>289</v>
      </c>
      <c r="F199" s="163" t="s">
        <v>290</v>
      </c>
      <c r="G199" s="164" t="s">
        <v>222</v>
      </c>
      <c r="H199" s="165">
        <v>750</v>
      </c>
      <c r="I199" s="166"/>
      <c r="J199" s="167">
        <f>ROUND(I199*H199,2)</f>
        <v>0</v>
      </c>
      <c r="K199" s="163" t="s">
        <v>158</v>
      </c>
      <c r="L199" s="33"/>
      <c r="M199" s="168" t="s">
        <v>1</v>
      </c>
      <c r="N199" s="169" t="s">
        <v>38</v>
      </c>
      <c r="O199" s="58"/>
      <c r="P199" s="170">
        <f>O199*H199</f>
        <v>0</v>
      </c>
      <c r="Q199" s="170">
        <v>0</v>
      </c>
      <c r="R199" s="170">
        <f>Q199*H199</f>
        <v>0</v>
      </c>
      <c r="S199" s="170">
        <v>2E-3</v>
      </c>
      <c r="T199" s="171">
        <f>S199*H199</f>
        <v>1.5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2" t="s">
        <v>144</v>
      </c>
      <c r="AT199" s="172" t="s">
        <v>122</v>
      </c>
      <c r="AU199" s="172" t="s">
        <v>83</v>
      </c>
      <c r="AY199" s="17" t="s">
        <v>119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7" t="s">
        <v>81</v>
      </c>
      <c r="BK199" s="173">
        <f>ROUND(I199*H199,2)</f>
        <v>0</v>
      </c>
      <c r="BL199" s="17" t="s">
        <v>144</v>
      </c>
      <c r="BM199" s="172" t="s">
        <v>291</v>
      </c>
    </row>
    <row r="200" spans="1:65" s="2" customFormat="1" ht="19.2">
      <c r="A200" s="32"/>
      <c r="B200" s="33"/>
      <c r="C200" s="32"/>
      <c r="D200" s="174" t="s">
        <v>129</v>
      </c>
      <c r="E200" s="32"/>
      <c r="F200" s="175" t="s">
        <v>292</v>
      </c>
      <c r="G200" s="32"/>
      <c r="H200" s="32"/>
      <c r="I200" s="96"/>
      <c r="J200" s="32"/>
      <c r="K200" s="32"/>
      <c r="L200" s="33"/>
      <c r="M200" s="176"/>
      <c r="N200" s="177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129</v>
      </c>
      <c r="AU200" s="17" t="s">
        <v>83</v>
      </c>
    </row>
    <row r="201" spans="1:65" s="2" customFormat="1" ht="19.2">
      <c r="A201" s="32"/>
      <c r="B201" s="33"/>
      <c r="C201" s="32"/>
      <c r="D201" s="174" t="s">
        <v>140</v>
      </c>
      <c r="E201" s="32"/>
      <c r="F201" s="178" t="s">
        <v>293</v>
      </c>
      <c r="G201" s="32"/>
      <c r="H201" s="32"/>
      <c r="I201" s="96"/>
      <c r="J201" s="32"/>
      <c r="K201" s="32"/>
      <c r="L201" s="33"/>
      <c r="M201" s="176"/>
      <c r="N201" s="177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140</v>
      </c>
      <c r="AU201" s="17" t="s">
        <v>83</v>
      </c>
    </row>
    <row r="202" spans="1:65" s="13" customFormat="1" ht="10.199999999999999">
      <c r="B202" s="183"/>
      <c r="D202" s="174" t="s">
        <v>185</v>
      </c>
      <c r="E202" s="184" t="s">
        <v>1</v>
      </c>
      <c r="F202" s="185" t="s">
        <v>294</v>
      </c>
      <c r="H202" s="186">
        <v>750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185</v>
      </c>
      <c r="AU202" s="184" t="s">
        <v>83</v>
      </c>
      <c r="AV202" s="13" t="s">
        <v>83</v>
      </c>
      <c r="AW202" s="13" t="s">
        <v>30</v>
      </c>
      <c r="AX202" s="13" t="s">
        <v>81</v>
      </c>
      <c r="AY202" s="184" t="s">
        <v>119</v>
      </c>
    </row>
    <row r="203" spans="1:65" s="2" customFormat="1" ht="16.5" customHeight="1">
      <c r="A203" s="32"/>
      <c r="B203" s="160"/>
      <c r="C203" s="161" t="s">
        <v>295</v>
      </c>
      <c r="D203" s="161" t="s">
        <v>122</v>
      </c>
      <c r="E203" s="162" t="s">
        <v>296</v>
      </c>
      <c r="F203" s="163" t="s">
        <v>297</v>
      </c>
      <c r="G203" s="164" t="s">
        <v>222</v>
      </c>
      <c r="H203" s="165">
        <v>150</v>
      </c>
      <c r="I203" s="166"/>
      <c r="J203" s="167">
        <f>ROUND(I203*H203,2)</f>
        <v>0</v>
      </c>
      <c r="K203" s="163" t="s">
        <v>158</v>
      </c>
      <c r="L203" s="33"/>
      <c r="M203" s="168" t="s">
        <v>1</v>
      </c>
      <c r="N203" s="169" t="s">
        <v>38</v>
      </c>
      <c r="O203" s="58"/>
      <c r="P203" s="170">
        <f>O203*H203</f>
        <v>0</v>
      </c>
      <c r="Q203" s="170">
        <v>0</v>
      </c>
      <c r="R203" s="170">
        <f>Q203*H203</f>
        <v>0</v>
      </c>
      <c r="S203" s="170">
        <v>2E-3</v>
      </c>
      <c r="T203" s="171">
        <f>S203*H203</f>
        <v>0.3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2" t="s">
        <v>144</v>
      </c>
      <c r="AT203" s="172" t="s">
        <v>122</v>
      </c>
      <c r="AU203" s="172" t="s">
        <v>83</v>
      </c>
      <c r="AY203" s="17" t="s">
        <v>119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7" t="s">
        <v>81</v>
      </c>
      <c r="BK203" s="173">
        <f>ROUND(I203*H203,2)</f>
        <v>0</v>
      </c>
      <c r="BL203" s="17" t="s">
        <v>144</v>
      </c>
      <c r="BM203" s="172" t="s">
        <v>298</v>
      </c>
    </row>
    <row r="204" spans="1:65" s="2" customFormat="1" ht="19.2">
      <c r="A204" s="32"/>
      <c r="B204" s="33"/>
      <c r="C204" s="32"/>
      <c r="D204" s="174" t="s">
        <v>129</v>
      </c>
      <c r="E204" s="32"/>
      <c r="F204" s="175" t="s">
        <v>299</v>
      </c>
      <c r="G204" s="32"/>
      <c r="H204" s="32"/>
      <c r="I204" s="96"/>
      <c r="J204" s="32"/>
      <c r="K204" s="32"/>
      <c r="L204" s="33"/>
      <c r="M204" s="176"/>
      <c r="N204" s="177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129</v>
      </c>
      <c r="AU204" s="17" t="s">
        <v>83</v>
      </c>
    </row>
    <row r="205" spans="1:65" s="2" customFormat="1" ht="19.2">
      <c r="A205" s="32"/>
      <c r="B205" s="33"/>
      <c r="C205" s="32"/>
      <c r="D205" s="174" t="s">
        <v>140</v>
      </c>
      <c r="E205" s="32"/>
      <c r="F205" s="178" t="s">
        <v>300</v>
      </c>
      <c r="G205" s="32"/>
      <c r="H205" s="32"/>
      <c r="I205" s="96"/>
      <c r="J205" s="32"/>
      <c r="K205" s="32"/>
      <c r="L205" s="33"/>
      <c r="M205" s="176"/>
      <c r="N205" s="177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140</v>
      </c>
      <c r="AU205" s="17" t="s">
        <v>83</v>
      </c>
    </row>
    <row r="206" spans="1:65" s="13" customFormat="1" ht="10.199999999999999">
      <c r="B206" s="183"/>
      <c r="D206" s="174" t="s">
        <v>185</v>
      </c>
      <c r="E206" s="184" t="s">
        <v>1</v>
      </c>
      <c r="F206" s="185" t="s">
        <v>239</v>
      </c>
      <c r="H206" s="186">
        <v>150</v>
      </c>
      <c r="I206" s="187"/>
      <c r="L206" s="183"/>
      <c r="M206" s="188"/>
      <c r="N206" s="189"/>
      <c r="O206" s="189"/>
      <c r="P206" s="189"/>
      <c r="Q206" s="189"/>
      <c r="R206" s="189"/>
      <c r="S206" s="189"/>
      <c r="T206" s="190"/>
      <c r="AT206" s="184" t="s">
        <v>185</v>
      </c>
      <c r="AU206" s="184" t="s">
        <v>83</v>
      </c>
      <c r="AV206" s="13" t="s">
        <v>83</v>
      </c>
      <c r="AW206" s="13" t="s">
        <v>30</v>
      </c>
      <c r="AX206" s="13" t="s">
        <v>81</v>
      </c>
      <c r="AY206" s="184" t="s">
        <v>119</v>
      </c>
    </row>
    <row r="207" spans="1:65" s="12" customFormat="1" ht="22.8" customHeight="1">
      <c r="B207" s="147"/>
      <c r="D207" s="148" t="s">
        <v>72</v>
      </c>
      <c r="E207" s="158" t="s">
        <v>301</v>
      </c>
      <c r="F207" s="158" t="s">
        <v>302</v>
      </c>
      <c r="I207" s="150"/>
      <c r="J207" s="159">
        <f>BK207</f>
        <v>0</v>
      </c>
      <c r="L207" s="147"/>
      <c r="M207" s="152"/>
      <c r="N207" s="153"/>
      <c r="O207" s="153"/>
      <c r="P207" s="154">
        <f>SUM(P208:P215)</f>
        <v>0</v>
      </c>
      <c r="Q207" s="153"/>
      <c r="R207" s="154">
        <f>SUM(R208:R215)</f>
        <v>0</v>
      </c>
      <c r="S207" s="153"/>
      <c r="T207" s="155">
        <f>SUM(T208:T215)</f>
        <v>0</v>
      </c>
      <c r="AR207" s="148" t="s">
        <v>81</v>
      </c>
      <c r="AT207" s="156" t="s">
        <v>72</v>
      </c>
      <c r="AU207" s="156" t="s">
        <v>81</v>
      </c>
      <c r="AY207" s="148" t="s">
        <v>119</v>
      </c>
      <c r="BK207" s="157">
        <f>SUM(BK208:BK215)</f>
        <v>0</v>
      </c>
    </row>
    <row r="208" spans="1:65" s="2" customFormat="1" ht="16.5" customHeight="1">
      <c r="A208" s="32"/>
      <c r="B208" s="160"/>
      <c r="C208" s="161" t="s">
        <v>303</v>
      </c>
      <c r="D208" s="161" t="s">
        <v>122</v>
      </c>
      <c r="E208" s="162" t="s">
        <v>304</v>
      </c>
      <c r="F208" s="163" t="s">
        <v>305</v>
      </c>
      <c r="G208" s="164" t="s">
        <v>205</v>
      </c>
      <c r="H208" s="165">
        <v>1.8</v>
      </c>
      <c r="I208" s="166"/>
      <c r="J208" s="167">
        <f>ROUND(I208*H208,2)</f>
        <v>0</v>
      </c>
      <c r="K208" s="163" t="s">
        <v>158</v>
      </c>
      <c r="L208" s="33"/>
      <c r="M208" s="168" t="s">
        <v>1</v>
      </c>
      <c r="N208" s="169" t="s">
        <v>38</v>
      </c>
      <c r="O208" s="58"/>
      <c r="P208" s="170">
        <f>O208*H208</f>
        <v>0</v>
      </c>
      <c r="Q208" s="170">
        <v>0</v>
      </c>
      <c r="R208" s="170">
        <f>Q208*H208</f>
        <v>0</v>
      </c>
      <c r="S208" s="170">
        <v>0</v>
      </c>
      <c r="T208" s="17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2" t="s">
        <v>144</v>
      </c>
      <c r="AT208" s="172" t="s">
        <v>122</v>
      </c>
      <c r="AU208" s="172" t="s">
        <v>83</v>
      </c>
      <c r="AY208" s="17" t="s">
        <v>119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7" t="s">
        <v>81</v>
      </c>
      <c r="BK208" s="173">
        <f>ROUND(I208*H208,2)</f>
        <v>0</v>
      </c>
      <c r="BL208" s="17" t="s">
        <v>144</v>
      </c>
      <c r="BM208" s="172" t="s">
        <v>306</v>
      </c>
    </row>
    <row r="209" spans="1:65" s="2" customFormat="1" ht="10.199999999999999">
      <c r="A209" s="32"/>
      <c r="B209" s="33"/>
      <c r="C209" s="32"/>
      <c r="D209" s="174" t="s">
        <v>129</v>
      </c>
      <c r="E209" s="32"/>
      <c r="F209" s="175" t="s">
        <v>307</v>
      </c>
      <c r="G209" s="32"/>
      <c r="H209" s="32"/>
      <c r="I209" s="96"/>
      <c r="J209" s="32"/>
      <c r="K209" s="32"/>
      <c r="L209" s="33"/>
      <c r="M209" s="176"/>
      <c r="N209" s="177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129</v>
      </c>
      <c r="AU209" s="17" t="s">
        <v>83</v>
      </c>
    </row>
    <row r="210" spans="1:65" s="2" customFormat="1" ht="16.5" customHeight="1">
      <c r="A210" s="32"/>
      <c r="B210" s="160"/>
      <c r="C210" s="161" t="s">
        <v>7</v>
      </c>
      <c r="D210" s="161" t="s">
        <v>122</v>
      </c>
      <c r="E210" s="162" t="s">
        <v>308</v>
      </c>
      <c r="F210" s="163" t="s">
        <v>309</v>
      </c>
      <c r="G210" s="164" t="s">
        <v>205</v>
      </c>
      <c r="H210" s="165">
        <v>1.8</v>
      </c>
      <c r="I210" s="166"/>
      <c r="J210" s="167">
        <f>ROUND(I210*H210,2)</f>
        <v>0</v>
      </c>
      <c r="K210" s="163" t="s">
        <v>158</v>
      </c>
      <c r="L210" s="33"/>
      <c r="M210" s="168" t="s">
        <v>1</v>
      </c>
      <c r="N210" s="169" t="s">
        <v>38</v>
      </c>
      <c r="O210" s="58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144</v>
      </c>
      <c r="AT210" s="172" t="s">
        <v>122</v>
      </c>
      <c r="AU210" s="172" t="s">
        <v>83</v>
      </c>
      <c r="AY210" s="17" t="s">
        <v>119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81</v>
      </c>
      <c r="BK210" s="173">
        <f>ROUND(I210*H210,2)</f>
        <v>0</v>
      </c>
      <c r="BL210" s="17" t="s">
        <v>144</v>
      </c>
      <c r="BM210" s="172" t="s">
        <v>310</v>
      </c>
    </row>
    <row r="211" spans="1:65" s="2" customFormat="1" ht="19.2">
      <c r="A211" s="32"/>
      <c r="B211" s="33"/>
      <c r="C211" s="32"/>
      <c r="D211" s="174" t="s">
        <v>129</v>
      </c>
      <c r="E211" s="32"/>
      <c r="F211" s="175" t="s">
        <v>311</v>
      </c>
      <c r="G211" s="32"/>
      <c r="H211" s="32"/>
      <c r="I211" s="96"/>
      <c r="J211" s="32"/>
      <c r="K211" s="32"/>
      <c r="L211" s="33"/>
      <c r="M211" s="176"/>
      <c r="N211" s="177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129</v>
      </c>
      <c r="AU211" s="17" t="s">
        <v>83</v>
      </c>
    </row>
    <row r="212" spans="1:65" s="2" customFormat="1" ht="16.5" customHeight="1">
      <c r="A212" s="32"/>
      <c r="B212" s="160"/>
      <c r="C212" s="161" t="s">
        <v>312</v>
      </c>
      <c r="D212" s="161" t="s">
        <v>122</v>
      </c>
      <c r="E212" s="162" t="s">
        <v>313</v>
      </c>
      <c r="F212" s="163" t="s">
        <v>204</v>
      </c>
      <c r="G212" s="164" t="s">
        <v>205</v>
      </c>
      <c r="H212" s="165">
        <v>1.8</v>
      </c>
      <c r="I212" s="166"/>
      <c r="J212" s="167">
        <f>ROUND(I212*H212,2)</f>
        <v>0</v>
      </c>
      <c r="K212" s="163" t="s">
        <v>158</v>
      </c>
      <c r="L212" s="33"/>
      <c r="M212" s="168" t="s">
        <v>1</v>
      </c>
      <c r="N212" s="169" t="s">
        <v>38</v>
      </c>
      <c r="O212" s="58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2" t="s">
        <v>144</v>
      </c>
      <c r="AT212" s="172" t="s">
        <v>122</v>
      </c>
      <c r="AU212" s="172" t="s">
        <v>83</v>
      </c>
      <c r="AY212" s="17" t="s">
        <v>119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7" t="s">
        <v>81</v>
      </c>
      <c r="BK212" s="173">
        <f>ROUND(I212*H212,2)</f>
        <v>0</v>
      </c>
      <c r="BL212" s="17" t="s">
        <v>144</v>
      </c>
      <c r="BM212" s="172" t="s">
        <v>314</v>
      </c>
    </row>
    <row r="213" spans="1:65" s="2" customFormat="1" ht="19.2">
      <c r="A213" s="32"/>
      <c r="B213" s="33"/>
      <c r="C213" s="32"/>
      <c r="D213" s="174" t="s">
        <v>129</v>
      </c>
      <c r="E213" s="32"/>
      <c r="F213" s="175" t="s">
        <v>207</v>
      </c>
      <c r="G213" s="32"/>
      <c r="H213" s="32"/>
      <c r="I213" s="96"/>
      <c r="J213" s="32"/>
      <c r="K213" s="32"/>
      <c r="L213" s="33"/>
      <c r="M213" s="176"/>
      <c r="N213" s="177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129</v>
      </c>
      <c r="AU213" s="17" t="s">
        <v>83</v>
      </c>
    </row>
    <row r="214" spans="1:65" s="14" customFormat="1" ht="10.199999999999999">
      <c r="B214" s="191"/>
      <c r="D214" s="174" t="s">
        <v>185</v>
      </c>
      <c r="E214" s="192" t="s">
        <v>1</v>
      </c>
      <c r="F214" s="193" t="s">
        <v>315</v>
      </c>
      <c r="H214" s="192" t="s">
        <v>1</v>
      </c>
      <c r="I214" s="194"/>
      <c r="L214" s="191"/>
      <c r="M214" s="195"/>
      <c r="N214" s="196"/>
      <c r="O214" s="196"/>
      <c r="P214" s="196"/>
      <c r="Q214" s="196"/>
      <c r="R214" s="196"/>
      <c r="S214" s="196"/>
      <c r="T214" s="197"/>
      <c r="AT214" s="192" t="s">
        <v>185</v>
      </c>
      <c r="AU214" s="192" t="s">
        <v>83</v>
      </c>
      <c r="AV214" s="14" t="s">
        <v>81</v>
      </c>
      <c r="AW214" s="14" t="s">
        <v>30</v>
      </c>
      <c r="AX214" s="14" t="s">
        <v>73</v>
      </c>
      <c r="AY214" s="192" t="s">
        <v>119</v>
      </c>
    </row>
    <row r="215" spans="1:65" s="13" customFormat="1" ht="10.199999999999999">
      <c r="B215" s="183"/>
      <c r="D215" s="174" t="s">
        <v>185</v>
      </c>
      <c r="E215" s="184" t="s">
        <v>1</v>
      </c>
      <c r="F215" s="185" t="s">
        <v>316</v>
      </c>
      <c r="H215" s="186">
        <v>1.8</v>
      </c>
      <c r="I215" s="187"/>
      <c r="L215" s="183"/>
      <c r="M215" s="188"/>
      <c r="N215" s="189"/>
      <c r="O215" s="189"/>
      <c r="P215" s="189"/>
      <c r="Q215" s="189"/>
      <c r="R215" s="189"/>
      <c r="S215" s="189"/>
      <c r="T215" s="190"/>
      <c r="AT215" s="184" t="s">
        <v>185</v>
      </c>
      <c r="AU215" s="184" t="s">
        <v>83</v>
      </c>
      <c r="AV215" s="13" t="s">
        <v>83</v>
      </c>
      <c r="AW215" s="13" t="s">
        <v>30</v>
      </c>
      <c r="AX215" s="13" t="s">
        <v>81</v>
      </c>
      <c r="AY215" s="184" t="s">
        <v>119</v>
      </c>
    </row>
    <row r="216" spans="1:65" s="12" customFormat="1" ht="22.8" customHeight="1">
      <c r="B216" s="147"/>
      <c r="D216" s="148" t="s">
        <v>72</v>
      </c>
      <c r="E216" s="158" t="s">
        <v>317</v>
      </c>
      <c r="F216" s="158" t="s">
        <v>318</v>
      </c>
      <c r="I216" s="150"/>
      <c r="J216" s="159">
        <f>BK216</f>
        <v>0</v>
      </c>
      <c r="L216" s="147"/>
      <c r="M216" s="152"/>
      <c r="N216" s="153"/>
      <c r="O216" s="153"/>
      <c r="P216" s="154">
        <f>SUM(P217:P218)</f>
        <v>0</v>
      </c>
      <c r="Q216" s="153"/>
      <c r="R216" s="154">
        <f>SUM(R217:R218)</f>
        <v>0</v>
      </c>
      <c r="S216" s="153"/>
      <c r="T216" s="155">
        <f>SUM(T217:T218)</f>
        <v>0</v>
      </c>
      <c r="AR216" s="148" t="s">
        <v>81</v>
      </c>
      <c r="AT216" s="156" t="s">
        <v>72</v>
      </c>
      <c r="AU216" s="156" t="s">
        <v>81</v>
      </c>
      <c r="AY216" s="148" t="s">
        <v>119</v>
      </c>
      <c r="BK216" s="157">
        <f>SUM(BK217:BK218)</f>
        <v>0</v>
      </c>
    </row>
    <row r="217" spans="1:65" s="2" customFormat="1" ht="16.5" customHeight="1">
      <c r="A217" s="32"/>
      <c r="B217" s="160"/>
      <c r="C217" s="161" t="s">
        <v>319</v>
      </c>
      <c r="D217" s="161" t="s">
        <v>122</v>
      </c>
      <c r="E217" s="162" t="s">
        <v>320</v>
      </c>
      <c r="F217" s="163" t="s">
        <v>321</v>
      </c>
      <c r="G217" s="164" t="s">
        <v>205</v>
      </c>
      <c r="H217" s="165">
        <v>23.675000000000001</v>
      </c>
      <c r="I217" s="166"/>
      <c r="J217" s="167">
        <f>ROUND(I217*H217,2)</f>
        <v>0</v>
      </c>
      <c r="K217" s="163" t="s">
        <v>158</v>
      </c>
      <c r="L217" s="33"/>
      <c r="M217" s="168" t="s">
        <v>1</v>
      </c>
      <c r="N217" s="169" t="s">
        <v>38</v>
      </c>
      <c r="O217" s="58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2" t="s">
        <v>144</v>
      </c>
      <c r="AT217" s="172" t="s">
        <v>122</v>
      </c>
      <c r="AU217" s="172" t="s">
        <v>83</v>
      </c>
      <c r="AY217" s="17" t="s">
        <v>119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17" t="s">
        <v>81</v>
      </c>
      <c r="BK217" s="173">
        <f>ROUND(I217*H217,2)</f>
        <v>0</v>
      </c>
      <c r="BL217" s="17" t="s">
        <v>144</v>
      </c>
      <c r="BM217" s="172" t="s">
        <v>322</v>
      </c>
    </row>
    <row r="218" spans="1:65" s="2" customFormat="1" ht="19.2">
      <c r="A218" s="32"/>
      <c r="B218" s="33"/>
      <c r="C218" s="32"/>
      <c r="D218" s="174" t="s">
        <v>129</v>
      </c>
      <c r="E218" s="32"/>
      <c r="F218" s="175" t="s">
        <v>323</v>
      </c>
      <c r="G218" s="32"/>
      <c r="H218" s="32"/>
      <c r="I218" s="96"/>
      <c r="J218" s="32"/>
      <c r="K218" s="32"/>
      <c r="L218" s="33"/>
      <c r="M218" s="179"/>
      <c r="N218" s="180"/>
      <c r="O218" s="181"/>
      <c r="P218" s="181"/>
      <c r="Q218" s="181"/>
      <c r="R218" s="181"/>
      <c r="S218" s="181"/>
      <c r="T218" s="18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129</v>
      </c>
      <c r="AU218" s="17" t="s">
        <v>83</v>
      </c>
    </row>
    <row r="219" spans="1:65" s="2" customFormat="1" ht="6.9" customHeight="1">
      <c r="A219" s="32"/>
      <c r="B219" s="47"/>
      <c r="C219" s="48"/>
      <c r="D219" s="48"/>
      <c r="E219" s="48"/>
      <c r="F219" s="48"/>
      <c r="G219" s="48"/>
      <c r="H219" s="48"/>
      <c r="I219" s="120"/>
      <c r="J219" s="48"/>
      <c r="K219" s="48"/>
      <c r="L219" s="33"/>
      <c r="M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</row>
  </sheetData>
  <autoFilter ref="C122:K21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93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3"/>
      <c r="L2" s="254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89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1:46" s="1" customFormat="1" ht="24.9" customHeight="1">
      <c r="B4" s="20"/>
      <c r="D4" s="21" t="s">
        <v>90</v>
      </c>
      <c r="I4" s="93"/>
      <c r="L4" s="20"/>
      <c r="M4" s="95" t="s">
        <v>10</v>
      </c>
      <c r="AT4" s="17" t="s">
        <v>3</v>
      </c>
    </row>
    <row r="5" spans="1:46" s="1" customFormat="1" ht="6.9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5" t="str">
        <f>'Rekapitulace stavby'!K6</f>
        <v>Obnova místní komunikace MK-12d Přílepy</v>
      </c>
      <c r="F7" s="256"/>
      <c r="G7" s="256"/>
      <c r="H7" s="256"/>
      <c r="I7" s="93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5" t="s">
        <v>324</v>
      </c>
      <c r="F9" s="257"/>
      <c r="G9" s="257"/>
      <c r="H9" s="257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0.199999999999999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28. 3. 2020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8" t="str">
        <f>'Rekapitulace stavby'!E14</f>
        <v>Vyplň údaj</v>
      </c>
      <c r="F18" s="219"/>
      <c r="G18" s="219"/>
      <c r="H18" s="21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24" t="s">
        <v>1</v>
      </c>
      <c r="F27" s="224"/>
      <c r="G27" s="224"/>
      <c r="H27" s="224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5" t="s">
        <v>37</v>
      </c>
      <c r="E33" s="27" t="s">
        <v>38</v>
      </c>
      <c r="F33" s="106">
        <f>ROUND((SUM(BE123:BE211)),  2)</f>
        <v>0</v>
      </c>
      <c r="G33" s="32"/>
      <c r="H33" s="32"/>
      <c r="I33" s="107">
        <v>0.21</v>
      </c>
      <c r="J33" s="106">
        <f>ROUND(((SUM(BE123:BE211))*I33),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106">
        <f>ROUND((SUM(BF123:BF211)),  2)</f>
        <v>0</v>
      </c>
      <c r="G34" s="32"/>
      <c r="H34" s="32"/>
      <c r="I34" s="107">
        <v>0.15</v>
      </c>
      <c r="J34" s="106">
        <f>ROUND(((SUM(BF123:BF211))*I34),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40</v>
      </c>
      <c r="F35" s="106">
        <f>ROUND((SUM(BG123:BG211)),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41</v>
      </c>
      <c r="F36" s="106">
        <f>ROUND((SUM(BH123:BH211)),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42</v>
      </c>
      <c r="F37" s="106">
        <f>ROUND((SUM(BI123:BI211)),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I41" s="93"/>
      <c r="L41" s="20"/>
    </row>
    <row r="42" spans="1:31" s="1" customFormat="1" ht="14.4" customHeight="1">
      <c r="B42" s="20"/>
      <c r="I42" s="93"/>
      <c r="L42" s="20"/>
    </row>
    <row r="43" spans="1:31" s="1" customFormat="1" ht="14.4" customHeight="1">
      <c r="B43" s="20"/>
      <c r="I43" s="93"/>
      <c r="L43" s="20"/>
    </row>
    <row r="44" spans="1:31" s="1" customFormat="1" ht="14.4" customHeight="1">
      <c r="B44" s="20"/>
      <c r="I44" s="93"/>
      <c r="L44" s="20"/>
    </row>
    <row r="45" spans="1:31" s="1" customFormat="1" ht="14.4" customHeight="1">
      <c r="B45" s="20"/>
      <c r="I45" s="93"/>
      <c r="L45" s="20"/>
    </row>
    <row r="46" spans="1:31" s="1" customFormat="1" ht="14.4" customHeight="1">
      <c r="B46" s="20"/>
      <c r="I46" s="93"/>
      <c r="L46" s="20"/>
    </row>
    <row r="47" spans="1:31" s="1" customFormat="1" ht="14.4" customHeight="1">
      <c r="B47" s="20"/>
      <c r="I47" s="93"/>
      <c r="L47" s="20"/>
    </row>
    <row r="48" spans="1:31" s="1" customFormat="1" ht="14.4" customHeight="1">
      <c r="B48" s="20"/>
      <c r="I48" s="93"/>
      <c r="L48" s="20"/>
    </row>
    <row r="49" spans="1:31" s="1" customFormat="1" ht="14.4" customHeight="1">
      <c r="B49" s="20"/>
      <c r="I49" s="93"/>
      <c r="L49" s="20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5" t="str">
        <f>E7</f>
        <v>Obnova místní komunikace MK-12d Přílepy</v>
      </c>
      <c r="F85" s="256"/>
      <c r="G85" s="256"/>
      <c r="H85" s="256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5" t="str">
        <f>E9</f>
        <v>20/2-2 - MK-12d SO 102</v>
      </c>
      <c r="F87" s="257"/>
      <c r="G87" s="257"/>
      <c r="H87" s="257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28. 3. 2020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94</v>
      </c>
      <c r="D94" s="108"/>
      <c r="E94" s="108"/>
      <c r="F94" s="108"/>
      <c r="G94" s="108"/>
      <c r="H94" s="108"/>
      <c r="I94" s="123"/>
      <c r="J94" s="124" t="s">
        <v>95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25" t="s">
        <v>96</v>
      </c>
      <c r="D96" s="32"/>
      <c r="E96" s="32"/>
      <c r="F96" s="32"/>
      <c r="G96" s="32"/>
      <c r="H96" s="32"/>
      <c r="I96" s="9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" customHeight="1">
      <c r="B97" s="126"/>
      <c r="D97" s="127" t="s">
        <v>169</v>
      </c>
      <c r="E97" s="128"/>
      <c r="F97" s="128"/>
      <c r="G97" s="128"/>
      <c r="H97" s="128"/>
      <c r="I97" s="129"/>
      <c r="J97" s="130">
        <f>J124</f>
        <v>0</v>
      </c>
      <c r="L97" s="126"/>
    </row>
    <row r="98" spans="1:31" s="10" customFormat="1" ht="19.95" customHeight="1">
      <c r="B98" s="131"/>
      <c r="D98" s="132" t="s">
        <v>170</v>
      </c>
      <c r="E98" s="133"/>
      <c r="F98" s="133"/>
      <c r="G98" s="133"/>
      <c r="H98" s="133"/>
      <c r="I98" s="134"/>
      <c r="J98" s="135">
        <f>J125</f>
        <v>0</v>
      </c>
      <c r="L98" s="131"/>
    </row>
    <row r="99" spans="1:31" s="10" customFormat="1" ht="19.95" customHeight="1">
      <c r="B99" s="131"/>
      <c r="D99" s="132" t="s">
        <v>171</v>
      </c>
      <c r="E99" s="133"/>
      <c r="F99" s="133"/>
      <c r="G99" s="133"/>
      <c r="H99" s="133"/>
      <c r="I99" s="134"/>
      <c r="J99" s="135">
        <f>J161</f>
        <v>0</v>
      </c>
      <c r="L99" s="131"/>
    </row>
    <row r="100" spans="1:31" s="10" customFormat="1" ht="19.95" customHeight="1">
      <c r="B100" s="131"/>
      <c r="D100" s="132" t="s">
        <v>172</v>
      </c>
      <c r="E100" s="133"/>
      <c r="F100" s="133"/>
      <c r="G100" s="133"/>
      <c r="H100" s="133"/>
      <c r="I100" s="134"/>
      <c r="J100" s="135">
        <f>J178</f>
        <v>0</v>
      </c>
      <c r="L100" s="131"/>
    </row>
    <row r="101" spans="1:31" s="10" customFormat="1" ht="19.95" customHeight="1">
      <c r="B101" s="131"/>
      <c r="D101" s="132" t="s">
        <v>173</v>
      </c>
      <c r="E101" s="133"/>
      <c r="F101" s="133"/>
      <c r="G101" s="133"/>
      <c r="H101" s="133"/>
      <c r="I101" s="134"/>
      <c r="J101" s="135">
        <f>J181</f>
        <v>0</v>
      </c>
      <c r="L101" s="131"/>
    </row>
    <row r="102" spans="1:31" s="10" customFormat="1" ht="19.95" customHeight="1">
      <c r="B102" s="131"/>
      <c r="D102" s="132" t="s">
        <v>174</v>
      </c>
      <c r="E102" s="133"/>
      <c r="F102" s="133"/>
      <c r="G102" s="133"/>
      <c r="H102" s="133"/>
      <c r="I102" s="134"/>
      <c r="J102" s="135">
        <f>J196</f>
        <v>0</v>
      </c>
      <c r="L102" s="131"/>
    </row>
    <row r="103" spans="1:31" s="10" customFormat="1" ht="19.95" customHeight="1">
      <c r="B103" s="131"/>
      <c r="D103" s="132" t="s">
        <v>175</v>
      </c>
      <c r="E103" s="133"/>
      <c r="F103" s="133"/>
      <c r="G103" s="133"/>
      <c r="H103" s="133"/>
      <c r="I103" s="134"/>
      <c r="J103" s="135">
        <f>J209</f>
        <v>0</v>
      </c>
      <c r="L103" s="13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47"/>
      <c r="C105" s="48"/>
      <c r="D105" s="48"/>
      <c r="E105" s="48"/>
      <c r="F105" s="48"/>
      <c r="G105" s="48"/>
      <c r="H105" s="48"/>
      <c r="I105" s="120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49"/>
      <c r="C109" s="50"/>
      <c r="D109" s="50"/>
      <c r="E109" s="50"/>
      <c r="F109" s="50"/>
      <c r="G109" s="50"/>
      <c r="H109" s="50"/>
      <c r="I109" s="121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103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5" t="str">
        <f>E7</f>
        <v>Obnova místní komunikace MK-12d Přílepy</v>
      </c>
      <c r="F113" s="256"/>
      <c r="G113" s="256"/>
      <c r="H113" s="256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91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35" t="str">
        <f>E9</f>
        <v>20/2-2 - MK-12d SO 102</v>
      </c>
      <c r="F115" s="257"/>
      <c r="G115" s="257"/>
      <c r="H115" s="257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97" t="s">
        <v>22</v>
      </c>
      <c r="J117" s="55" t="str">
        <f>IF(J12="","",J12)</f>
        <v>28. 3. 2020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24</v>
      </c>
      <c r="D119" s="32"/>
      <c r="E119" s="32"/>
      <c r="F119" s="25" t="str">
        <f>E15</f>
        <v xml:space="preserve"> </v>
      </c>
      <c r="G119" s="32"/>
      <c r="H119" s="32"/>
      <c r="I119" s="97" t="s">
        <v>29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>
      <c r="A120" s="32"/>
      <c r="B120" s="33"/>
      <c r="C120" s="27" t="s">
        <v>27</v>
      </c>
      <c r="D120" s="32"/>
      <c r="E120" s="32"/>
      <c r="F120" s="25" t="str">
        <f>IF(E18="","",E18)</f>
        <v>Vyplň údaj</v>
      </c>
      <c r="G120" s="32"/>
      <c r="H120" s="32"/>
      <c r="I120" s="97" t="s">
        <v>31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6"/>
      <c r="B122" s="137"/>
      <c r="C122" s="138" t="s">
        <v>104</v>
      </c>
      <c r="D122" s="139" t="s">
        <v>58</v>
      </c>
      <c r="E122" s="139" t="s">
        <v>54</v>
      </c>
      <c r="F122" s="139" t="s">
        <v>55</v>
      </c>
      <c r="G122" s="139" t="s">
        <v>105</v>
      </c>
      <c r="H122" s="139" t="s">
        <v>106</v>
      </c>
      <c r="I122" s="140" t="s">
        <v>107</v>
      </c>
      <c r="J122" s="139" t="s">
        <v>95</v>
      </c>
      <c r="K122" s="141" t="s">
        <v>108</v>
      </c>
      <c r="L122" s="142"/>
      <c r="M122" s="62" t="s">
        <v>1</v>
      </c>
      <c r="N122" s="63" t="s">
        <v>37</v>
      </c>
      <c r="O122" s="63" t="s">
        <v>109</v>
      </c>
      <c r="P122" s="63" t="s">
        <v>110</v>
      </c>
      <c r="Q122" s="63" t="s">
        <v>111</v>
      </c>
      <c r="R122" s="63" t="s">
        <v>112</v>
      </c>
      <c r="S122" s="63" t="s">
        <v>113</v>
      </c>
      <c r="T122" s="64" t="s">
        <v>114</v>
      </c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</row>
    <row r="123" spans="1:65" s="2" customFormat="1" ht="22.8" customHeight="1">
      <c r="A123" s="32"/>
      <c r="B123" s="33"/>
      <c r="C123" s="69" t="s">
        <v>115</v>
      </c>
      <c r="D123" s="32"/>
      <c r="E123" s="32"/>
      <c r="F123" s="32"/>
      <c r="G123" s="32"/>
      <c r="H123" s="32"/>
      <c r="I123" s="96"/>
      <c r="J123" s="143">
        <f>BK123</f>
        <v>0</v>
      </c>
      <c r="K123" s="32"/>
      <c r="L123" s="33"/>
      <c r="M123" s="65"/>
      <c r="N123" s="56"/>
      <c r="O123" s="66"/>
      <c r="P123" s="144">
        <f>P124</f>
        <v>0</v>
      </c>
      <c r="Q123" s="66"/>
      <c r="R123" s="144">
        <f>R124</f>
        <v>50.114897400000004</v>
      </c>
      <c r="S123" s="66"/>
      <c r="T123" s="145">
        <f>T124</f>
        <v>5.692400000000001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97</v>
      </c>
      <c r="BK123" s="146">
        <f>BK124</f>
        <v>0</v>
      </c>
    </row>
    <row r="124" spans="1:65" s="12" customFormat="1" ht="25.95" customHeight="1">
      <c r="B124" s="147"/>
      <c r="D124" s="148" t="s">
        <v>72</v>
      </c>
      <c r="E124" s="149" t="s">
        <v>176</v>
      </c>
      <c r="F124" s="149" t="s">
        <v>177</v>
      </c>
      <c r="I124" s="150"/>
      <c r="J124" s="151">
        <f>BK124</f>
        <v>0</v>
      </c>
      <c r="L124" s="147"/>
      <c r="M124" s="152"/>
      <c r="N124" s="153"/>
      <c r="O124" s="153"/>
      <c r="P124" s="154">
        <f>P125+P161+P178+P181+P196+P209</f>
        <v>0</v>
      </c>
      <c r="Q124" s="153"/>
      <c r="R124" s="154">
        <f>R125+R161+R178+R181+R196+R209</f>
        <v>50.114897400000004</v>
      </c>
      <c r="S124" s="153"/>
      <c r="T124" s="155">
        <f>T125+T161+T178+T181+T196+T209</f>
        <v>5.692400000000001</v>
      </c>
      <c r="AR124" s="148" t="s">
        <v>81</v>
      </c>
      <c r="AT124" s="156" t="s">
        <v>72</v>
      </c>
      <c r="AU124" s="156" t="s">
        <v>73</v>
      </c>
      <c r="AY124" s="148" t="s">
        <v>119</v>
      </c>
      <c r="BK124" s="157">
        <f>BK125+BK161+BK178+BK181+BK196+BK209</f>
        <v>0</v>
      </c>
    </row>
    <row r="125" spans="1:65" s="12" customFormat="1" ht="22.8" customHeight="1">
      <c r="B125" s="147"/>
      <c r="D125" s="148" t="s">
        <v>72</v>
      </c>
      <c r="E125" s="158" t="s">
        <v>81</v>
      </c>
      <c r="F125" s="158" t="s">
        <v>178</v>
      </c>
      <c r="I125" s="150"/>
      <c r="J125" s="159">
        <f>BK125</f>
        <v>0</v>
      </c>
      <c r="L125" s="147"/>
      <c r="M125" s="152"/>
      <c r="N125" s="153"/>
      <c r="O125" s="153"/>
      <c r="P125" s="154">
        <f>SUM(P126:P160)</f>
        <v>0</v>
      </c>
      <c r="Q125" s="153"/>
      <c r="R125" s="154">
        <f>SUM(R126:R160)</f>
        <v>8.3500000000000002E-4</v>
      </c>
      <c r="S125" s="153"/>
      <c r="T125" s="155">
        <f>SUM(T126:T160)</f>
        <v>2.9204000000000003</v>
      </c>
      <c r="AR125" s="148" t="s">
        <v>81</v>
      </c>
      <c r="AT125" s="156" t="s">
        <v>72</v>
      </c>
      <c r="AU125" s="156" t="s">
        <v>81</v>
      </c>
      <c r="AY125" s="148" t="s">
        <v>119</v>
      </c>
      <c r="BK125" s="157">
        <f>SUM(BK126:BK160)</f>
        <v>0</v>
      </c>
    </row>
    <row r="126" spans="1:65" s="2" customFormat="1" ht="16.5" customHeight="1">
      <c r="A126" s="32"/>
      <c r="B126" s="160"/>
      <c r="C126" s="161" t="s">
        <v>81</v>
      </c>
      <c r="D126" s="161" t="s">
        <v>122</v>
      </c>
      <c r="E126" s="162" t="s">
        <v>325</v>
      </c>
      <c r="F126" s="163" t="s">
        <v>326</v>
      </c>
      <c r="G126" s="164" t="s">
        <v>222</v>
      </c>
      <c r="H126" s="165">
        <v>29.8</v>
      </c>
      <c r="I126" s="166"/>
      <c r="J126" s="167">
        <f>ROUND(I126*H126,2)</f>
        <v>0</v>
      </c>
      <c r="K126" s="163" t="s">
        <v>158</v>
      </c>
      <c r="L126" s="33"/>
      <c r="M126" s="168" t="s">
        <v>1</v>
      </c>
      <c r="N126" s="169" t="s">
        <v>38</v>
      </c>
      <c r="O126" s="58"/>
      <c r="P126" s="170">
        <f>O126*H126</f>
        <v>0</v>
      </c>
      <c r="Q126" s="170">
        <v>0</v>
      </c>
      <c r="R126" s="170">
        <f>Q126*H126</f>
        <v>0</v>
      </c>
      <c r="S126" s="170">
        <v>9.8000000000000004E-2</v>
      </c>
      <c r="T126" s="171">
        <f>S126*H126</f>
        <v>2.9204000000000003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2" t="s">
        <v>144</v>
      </c>
      <c r="AT126" s="172" t="s">
        <v>122</v>
      </c>
      <c r="AU126" s="172" t="s">
        <v>83</v>
      </c>
      <c r="AY126" s="17" t="s">
        <v>119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7" t="s">
        <v>81</v>
      </c>
      <c r="BK126" s="173">
        <f>ROUND(I126*H126,2)</f>
        <v>0</v>
      </c>
      <c r="BL126" s="17" t="s">
        <v>144</v>
      </c>
      <c r="BM126" s="172" t="s">
        <v>327</v>
      </c>
    </row>
    <row r="127" spans="1:65" s="2" customFormat="1" ht="19.2">
      <c r="A127" s="32"/>
      <c r="B127" s="33"/>
      <c r="C127" s="32"/>
      <c r="D127" s="174" t="s">
        <v>129</v>
      </c>
      <c r="E127" s="32"/>
      <c r="F127" s="175" t="s">
        <v>328</v>
      </c>
      <c r="G127" s="32"/>
      <c r="H127" s="32"/>
      <c r="I127" s="96"/>
      <c r="J127" s="32"/>
      <c r="K127" s="32"/>
      <c r="L127" s="33"/>
      <c r="M127" s="176"/>
      <c r="N127" s="177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129</v>
      </c>
      <c r="AU127" s="17" t="s">
        <v>83</v>
      </c>
    </row>
    <row r="128" spans="1:65" s="13" customFormat="1" ht="10.199999999999999">
      <c r="B128" s="183"/>
      <c r="D128" s="174" t="s">
        <v>185</v>
      </c>
      <c r="E128" s="184" t="s">
        <v>1</v>
      </c>
      <c r="F128" s="185" t="s">
        <v>329</v>
      </c>
      <c r="H128" s="186">
        <v>29.8</v>
      </c>
      <c r="I128" s="187"/>
      <c r="L128" s="183"/>
      <c r="M128" s="188"/>
      <c r="N128" s="189"/>
      <c r="O128" s="189"/>
      <c r="P128" s="189"/>
      <c r="Q128" s="189"/>
      <c r="R128" s="189"/>
      <c r="S128" s="189"/>
      <c r="T128" s="190"/>
      <c r="AT128" s="184" t="s">
        <v>185</v>
      </c>
      <c r="AU128" s="184" t="s">
        <v>83</v>
      </c>
      <c r="AV128" s="13" t="s">
        <v>83</v>
      </c>
      <c r="AW128" s="13" t="s">
        <v>30</v>
      </c>
      <c r="AX128" s="13" t="s">
        <v>81</v>
      </c>
      <c r="AY128" s="184" t="s">
        <v>119</v>
      </c>
    </row>
    <row r="129" spans="1:65" s="2" customFormat="1" ht="16.5" customHeight="1">
      <c r="A129" s="32"/>
      <c r="B129" s="160"/>
      <c r="C129" s="161" t="s">
        <v>83</v>
      </c>
      <c r="D129" s="161" t="s">
        <v>122</v>
      </c>
      <c r="E129" s="162" t="s">
        <v>179</v>
      </c>
      <c r="F129" s="163" t="s">
        <v>180</v>
      </c>
      <c r="G129" s="164" t="s">
        <v>181</v>
      </c>
      <c r="H129" s="165">
        <v>10.74</v>
      </c>
      <c r="I129" s="166"/>
      <c r="J129" s="167">
        <f>ROUND(I129*H129,2)</f>
        <v>0</v>
      </c>
      <c r="K129" s="163" t="s">
        <v>158</v>
      </c>
      <c r="L129" s="33"/>
      <c r="M129" s="168" t="s">
        <v>1</v>
      </c>
      <c r="N129" s="169" t="s">
        <v>38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144</v>
      </c>
      <c r="AT129" s="172" t="s">
        <v>122</v>
      </c>
      <c r="AU129" s="172" t="s">
        <v>83</v>
      </c>
      <c r="AY129" s="17" t="s">
        <v>119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81</v>
      </c>
      <c r="BK129" s="173">
        <f>ROUND(I129*H129,2)</f>
        <v>0</v>
      </c>
      <c r="BL129" s="17" t="s">
        <v>144</v>
      </c>
      <c r="BM129" s="172" t="s">
        <v>182</v>
      </c>
    </row>
    <row r="130" spans="1:65" s="2" customFormat="1" ht="19.2">
      <c r="A130" s="32"/>
      <c r="B130" s="33"/>
      <c r="C130" s="32"/>
      <c r="D130" s="174" t="s">
        <v>129</v>
      </c>
      <c r="E130" s="32"/>
      <c r="F130" s="175" t="s">
        <v>183</v>
      </c>
      <c r="G130" s="32"/>
      <c r="H130" s="32"/>
      <c r="I130" s="96"/>
      <c r="J130" s="32"/>
      <c r="K130" s="32"/>
      <c r="L130" s="33"/>
      <c r="M130" s="176"/>
      <c r="N130" s="177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129</v>
      </c>
      <c r="AU130" s="17" t="s">
        <v>83</v>
      </c>
    </row>
    <row r="131" spans="1:65" s="2" customFormat="1" ht="19.2">
      <c r="A131" s="32"/>
      <c r="B131" s="33"/>
      <c r="C131" s="32"/>
      <c r="D131" s="174" t="s">
        <v>140</v>
      </c>
      <c r="E131" s="32"/>
      <c r="F131" s="178" t="s">
        <v>330</v>
      </c>
      <c r="G131" s="32"/>
      <c r="H131" s="32"/>
      <c r="I131" s="96"/>
      <c r="J131" s="32"/>
      <c r="K131" s="32"/>
      <c r="L131" s="33"/>
      <c r="M131" s="176"/>
      <c r="N131" s="177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140</v>
      </c>
      <c r="AU131" s="17" t="s">
        <v>83</v>
      </c>
    </row>
    <row r="132" spans="1:65" s="13" customFormat="1" ht="10.199999999999999">
      <c r="B132" s="183"/>
      <c r="D132" s="174" t="s">
        <v>185</v>
      </c>
      <c r="E132" s="184" t="s">
        <v>1</v>
      </c>
      <c r="F132" s="185" t="s">
        <v>331</v>
      </c>
      <c r="H132" s="186">
        <v>10.74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185</v>
      </c>
      <c r="AU132" s="184" t="s">
        <v>83</v>
      </c>
      <c r="AV132" s="13" t="s">
        <v>83</v>
      </c>
      <c r="AW132" s="13" t="s">
        <v>30</v>
      </c>
      <c r="AX132" s="13" t="s">
        <v>81</v>
      </c>
      <c r="AY132" s="184" t="s">
        <v>119</v>
      </c>
    </row>
    <row r="133" spans="1:65" s="2" customFormat="1" ht="16.5" customHeight="1">
      <c r="A133" s="32"/>
      <c r="B133" s="160"/>
      <c r="C133" s="161" t="s">
        <v>135</v>
      </c>
      <c r="D133" s="161" t="s">
        <v>122</v>
      </c>
      <c r="E133" s="162" t="s">
        <v>187</v>
      </c>
      <c r="F133" s="163" t="s">
        <v>188</v>
      </c>
      <c r="G133" s="164" t="s">
        <v>181</v>
      </c>
      <c r="H133" s="165">
        <v>8.6999999999999993</v>
      </c>
      <c r="I133" s="166"/>
      <c r="J133" s="167">
        <f>ROUND(I133*H133,2)</f>
        <v>0</v>
      </c>
      <c r="K133" s="163" t="s">
        <v>158</v>
      </c>
      <c r="L133" s="33"/>
      <c r="M133" s="168" t="s">
        <v>1</v>
      </c>
      <c r="N133" s="169" t="s">
        <v>38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144</v>
      </c>
      <c r="AT133" s="172" t="s">
        <v>122</v>
      </c>
      <c r="AU133" s="172" t="s">
        <v>83</v>
      </c>
      <c r="AY133" s="17" t="s">
        <v>119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81</v>
      </c>
      <c r="BK133" s="173">
        <f>ROUND(I133*H133,2)</f>
        <v>0</v>
      </c>
      <c r="BL133" s="17" t="s">
        <v>144</v>
      </c>
      <c r="BM133" s="172" t="s">
        <v>189</v>
      </c>
    </row>
    <row r="134" spans="1:65" s="2" customFormat="1" ht="19.2">
      <c r="A134" s="32"/>
      <c r="B134" s="33"/>
      <c r="C134" s="32"/>
      <c r="D134" s="174" t="s">
        <v>129</v>
      </c>
      <c r="E134" s="32"/>
      <c r="F134" s="175" t="s">
        <v>190</v>
      </c>
      <c r="G134" s="32"/>
      <c r="H134" s="32"/>
      <c r="I134" s="96"/>
      <c r="J134" s="32"/>
      <c r="K134" s="32"/>
      <c r="L134" s="33"/>
      <c r="M134" s="176"/>
      <c r="N134" s="177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129</v>
      </c>
      <c r="AU134" s="17" t="s">
        <v>83</v>
      </c>
    </row>
    <row r="135" spans="1:65" s="13" customFormat="1" ht="10.199999999999999">
      <c r="B135" s="183"/>
      <c r="D135" s="174" t="s">
        <v>185</v>
      </c>
      <c r="E135" s="184" t="s">
        <v>1</v>
      </c>
      <c r="F135" s="185" t="s">
        <v>332</v>
      </c>
      <c r="H135" s="186">
        <v>8.6999999999999993</v>
      </c>
      <c r="I135" s="187"/>
      <c r="L135" s="183"/>
      <c r="M135" s="188"/>
      <c r="N135" s="189"/>
      <c r="O135" s="189"/>
      <c r="P135" s="189"/>
      <c r="Q135" s="189"/>
      <c r="R135" s="189"/>
      <c r="S135" s="189"/>
      <c r="T135" s="190"/>
      <c r="AT135" s="184" t="s">
        <v>185</v>
      </c>
      <c r="AU135" s="184" t="s">
        <v>83</v>
      </c>
      <c r="AV135" s="13" t="s">
        <v>83</v>
      </c>
      <c r="AW135" s="13" t="s">
        <v>30</v>
      </c>
      <c r="AX135" s="13" t="s">
        <v>81</v>
      </c>
      <c r="AY135" s="184" t="s">
        <v>119</v>
      </c>
    </row>
    <row r="136" spans="1:65" s="2" customFormat="1" ht="21.75" customHeight="1">
      <c r="A136" s="32"/>
      <c r="B136" s="160"/>
      <c r="C136" s="161" t="s">
        <v>144</v>
      </c>
      <c r="D136" s="161" t="s">
        <v>122</v>
      </c>
      <c r="E136" s="162" t="s">
        <v>192</v>
      </c>
      <c r="F136" s="163" t="s">
        <v>193</v>
      </c>
      <c r="G136" s="164" t="s">
        <v>181</v>
      </c>
      <c r="H136" s="165">
        <v>87</v>
      </c>
      <c r="I136" s="166"/>
      <c r="J136" s="167">
        <f>ROUND(I136*H136,2)</f>
        <v>0</v>
      </c>
      <c r="K136" s="163" t="s">
        <v>158</v>
      </c>
      <c r="L136" s="33"/>
      <c r="M136" s="168" t="s">
        <v>1</v>
      </c>
      <c r="N136" s="169" t="s">
        <v>38</v>
      </c>
      <c r="O136" s="58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2" t="s">
        <v>144</v>
      </c>
      <c r="AT136" s="172" t="s">
        <v>122</v>
      </c>
      <c r="AU136" s="172" t="s">
        <v>83</v>
      </c>
      <c r="AY136" s="17" t="s">
        <v>119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7" t="s">
        <v>81</v>
      </c>
      <c r="BK136" s="173">
        <f>ROUND(I136*H136,2)</f>
        <v>0</v>
      </c>
      <c r="BL136" s="17" t="s">
        <v>144</v>
      </c>
      <c r="BM136" s="172" t="s">
        <v>194</v>
      </c>
    </row>
    <row r="137" spans="1:65" s="2" customFormat="1" ht="28.8">
      <c r="A137" s="32"/>
      <c r="B137" s="33"/>
      <c r="C137" s="32"/>
      <c r="D137" s="174" t="s">
        <v>129</v>
      </c>
      <c r="E137" s="32"/>
      <c r="F137" s="175" t="s">
        <v>195</v>
      </c>
      <c r="G137" s="32"/>
      <c r="H137" s="32"/>
      <c r="I137" s="96"/>
      <c r="J137" s="32"/>
      <c r="K137" s="32"/>
      <c r="L137" s="33"/>
      <c r="M137" s="176"/>
      <c r="N137" s="177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129</v>
      </c>
      <c r="AU137" s="17" t="s">
        <v>83</v>
      </c>
    </row>
    <row r="138" spans="1:65" s="14" customFormat="1" ht="10.199999999999999">
      <c r="B138" s="191"/>
      <c r="D138" s="174" t="s">
        <v>185</v>
      </c>
      <c r="E138" s="192" t="s">
        <v>1</v>
      </c>
      <c r="F138" s="193" t="s">
        <v>196</v>
      </c>
      <c r="H138" s="192" t="s">
        <v>1</v>
      </c>
      <c r="I138" s="194"/>
      <c r="L138" s="191"/>
      <c r="M138" s="195"/>
      <c r="N138" s="196"/>
      <c r="O138" s="196"/>
      <c r="P138" s="196"/>
      <c r="Q138" s="196"/>
      <c r="R138" s="196"/>
      <c r="S138" s="196"/>
      <c r="T138" s="197"/>
      <c r="AT138" s="192" t="s">
        <v>185</v>
      </c>
      <c r="AU138" s="192" t="s">
        <v>83</v>
      </c>
      <c r="AV138" s="14" t="s">
        <v>81</v>
      </c>
      <c r="AW138" s="14" t="s">
        <v>30</v>
      </c>
      <c r="AX138" s="14" t="s">
        <v>73</v>
      </c>
      <c r="AY138" s="192" t="s">
        <v>119</v>
      </c>
    </row>
    <row r="139" spans="1:65" s="13" customFormat="1" ht="10.199999999999999">
      <c r="B139" s="183"/>
      <c r="D139" s="174" t="s">
        <v>185</v>
      </c>
      <c r="E139" s="184" t="s">
        <v>1</v>
      </c>
      <c r="F139" s="185" t="s">
        <v>333</v>
      </c>
      <c r="H139" s="186">
        <v>87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185</v>
      </c>
      <c r="AU139" s="184" t="s">
        <v>83</v>
      </c>
      <c r="AV139" s="13" t="s">
        <v>83</v>
      </c>
      <c r="AW139" s="13" t="s">
        <v>30</v>
      </c>
      <c r="AX139" s="13" t="s">
        <v>81</v>
      </c>
      <c r="AY139" s="184" t="s">
        <v>119</v>
      </c>
    </row>
    <row r="140" spans="1:65" s="2" customFormat="1" ht="16.5" customHeight="1">
      <c r="A140" s="32"/>
      <c r="B140" s="160"/>
      <c r="C140" s="161" t="s">
        <v>118</v>
      </c>
      <c r="D140" s="161" t="s">
        <v>122</v>
      </c>
      <c r="E140" s="162" t="s">
        <v>198</v>
      </c>
      <c r="F140" s="163" t="s">
        <v>199</v>
      </c>
      <c r="G140" s="164" t="s">
        <v>181</v>
      </c>
      <c r="H140" s="165">
        <v>8.6999999999999993</v>
      </c>
      <c r="I140" s="166"/>
      <c r="J140" s="167">
        <f>ROUND(I140*H140,2)</f>
        <v>0</v>
      </c>
      <c r="K140" s="163" t="s">
        <v>158</v>
      </c>
      <c r="L140" s="33"/>
      <c r="M140" s="168" t="s">
        <v>1</v>
      </c>
      <c r="N140" s="169" t="s">
        <v>38</v>
      </c>
      <c r="O140" s="58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2" t="s">
        <v>144</v>
      </c>
      <c r="AT140" s="172" t="s">
        <v>122</v>
      </c>
      <c r="AU140" s="172" t="s">
        <v>83</v>
      </c>
      <c r="AY140" s="17" t="s">
        <v>119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7" t="s">
        <v>81</v>
      </c>
      <c r="BK140" s="173">
        <f>ROUND(I140*H140,2)</f>
        <v>0</v>
      </c>
      <c r="BL140" s="17" t="s">
        <v>144</v>
      </c>
      <c r="BM140" s="172" t="s">
        <v>200</v>
      </c>
    </row>
    <row r="141" spans="1:65" s="2" customFormat="1" ht="19.2">
      <c r="A141" s="32"/>
      <c r="B141" s="33"/>
      <c r="C141" s="32"/>
      <c r="D141" s="174" t="s">
        <v>129</v>
      </c>
      <c r="E141" s="32"/>
      <c r="F141" s="175" t="s">
        <v>201</v>
      </c>
      <c r="G141" s="32"/>
      <c r="H141" s="32"/>
      <c r="I141" s="96"/>
      <c r="J141" s="32"/>
      <c r="K141" s="32"/>
      <c r="L141" s="33"/>
      <c r="M141" s="176"/>
      <c r="N141" s="177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129</v>
      </c>
      <c r="AU141" s="17" t="s">
        <v>83</v>
      </c>
    </row>
    <row r="142" spans="1:65" s="14" customFormat="1" ht="10.199999999999999">
      <c r="B142" s="191"/>
      <c r="D142" s="174" t="s">
        <v>185</v>
      </c>
      <c r="E142" s="192" t="s">
        <v>1</v>
      </c>
      <c r="F142" s="193" t="s">
        <v>202</v>
      </c>
      <c r="H142" s="192" t="s">
        <v>1</v>
      </c>
      <c r="I142" s="194"/>
      <c r="L142" s="191"/>
      <c r="M142" s="195"/>
      <c r="N142" s="196"/>
      <c r="O142" s="196"/>
      <c r="P142" s="196"/>
      <c r="Q142" s="196"/>
      <c r="R142" s="196"/>
      <c r="S142" s="196"/>
      <c r="T142" s="197"/>
      <c r="AT142" s="192" t="s">
        <v>185</v>
      </c>
      <c r="AU142" s="192" t="s">
        <v>83</v>
      </c>
      <c r="AV142" s="14" t="s">
        <v>81</v>
      </c>
      <c r="AW142" s="14" t="s">
        <v>30</v>
      </c>
      <c r="AX142" s="14" t="s">
        <v>73</v>
      </c>
      <c r="AY142" s="192" t="s">
        <v>119</v>
      </c>
    </row>
    <row r="143" spans="1:65" s="13" customFormat="1" ht="10.199999999999999">
      <c r="B143" s="183"/>
      <c r="D143" s="174" t="s">
        <v>185</v>
      </c>
      <c r="E143" s="184" t="s">
        <v>1</v>
      </c>
      <c r="F143" s="185" t="s">
        <v>332</v>
      </c>
      <c r="H143" s="186">
        <v>8.6999999999999993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185</v>
      </c>
      <c r="AU143" s="184" t="s">
        <v>83</v>
      </c>
      <c r="AV143" s="13" t="s">
        <v>83</v>
      </c>
      <c r="AW143" s="13" t="s">
        <v>30</v>
      </c>
      <c r="AX143" s="13" t="s">
        <v>81</v>
      </c>
      <c r="AY143" s="184" t="s">
        <v>119</v>
      </c>
    </row>
    <row r="144" spans="1:65" s="2" customFormat="1" ht="16.5" customHeight="1">
      <c r="A144" s="32"/>
      <c r="B144" s="160"/>
      <c r="C144" s="161" t="s">
        <v>155</v>
      </c>
      <c r="D144" s="161" t="s">
        <v>122</v>
      </c>
      <c r="E144" s="162" t="s">
        <v>203</v>
      </c>
      <c r="F144" s="163" t="s">
        <v>204</v>
      </c>
      <c r="G144" s="164" t="s">
        <v>205</v>
      </c>
      <c r="H144" s="165">
        <v>17.399999999999999</v>
      </c>
      <c r="I144" s="166"/>
      <c r="J144" s="167">
        <f>ROUND(I144*H144,2)</f>
        <v>0</v>
      </c>
      <c r="K144" s="163" t="s">
        <v>158</v>
      </c>
      <c r="L144" s="33"/>
      <c r="M144" s="168" t="s">
        <v>1</v>
      </c>
      <c r="N144" s="169" t="s">
        <v>38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144</v>
      </c>
      <c r="AT144" s="172" t="s">
        <v>122</v>
      </c>
      <c r="AU144" s="172" t="s">
        <v>83</v>
      </c>
      <c r="AY144" s="17" t="s">
        <v>119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81</v>
      </c>
      <c r="BK144" s="173">
        <f>ROUND(I144*H144,2)</f>
        <v>0</v>
      </c>
      <c r="BL144" s="17" t="s">
        <v>144</v>
      </c>
      <c r="BM144" s="172" t="s">
        <v>206</v>
      </c>
    </row>
    <row r="145" spans="1:65" s="2" customFormat="1" ht="19.2">
      <c r="A145" s="32"/>
      <c r="B145" s="33"/>
      <c r="C145" s="32"/>
      <c r="D145" s="174" t="s">
        <v>129</v>
      </c>
      <c r="E145" s="32"/>
      <c r="F145" s="175" t="s">
        <v>207</v>
      </c>
      <c r="G145" s="32"/>
      <c r="H145" s="32"/>
      <c r="I145" s="96"/>
      <c r="J145" s="32"/>
      <c r="K145" s="32"/>
      <c r="L145" s="33"/>
      <c r="M145" s="176"/>
      <c r="N145" s="177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129</v>
      </c>
      <c r="AU145" s="17" t="s">
        <v>83</v>
      </c>
    </row>
    <row r="146" spans="1:65" s="13" customFormat="1" ht="10.199999999999999">
      <c r="B146" s="183"/>
      <c r="D146" s="174" t="s">
        <v>185</v>
      </c>
      <c r="E146" s="184" t="s">
        <v>1</v>
      </c>
      <c r="F146" s="185" t="s">
        <v>334</v>
      </c>
      <c r="H146" s="186">
        <v>17.399999999999999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185</v>
      </c>
      <c r="AU146" s="184" t="s">
        <v>83</v>
      </c>
      <c r="AV146" s="13" t="s">
        <v>83</v>
      </c>
      <c r="AW146" s="13" t="s">
        <v>30</v>
      </c>
      <c r="AX146" s="13" t="s">
        <v>81</v>
      </c>
      <c r="AY146" s="184" t="s">
        <v>119</v>
      </c>
    </row>
    <row r="147" spans="1:65" s="2" customFormat="1" ht="16.5" customHeight="1">
      <c r="A147" s="32"/>
      <c r="B147" s="160"/>
      <c r="C147" s="161" t="s">
        <v>161</v>
      </c>
      <c r="D147" s="161" t="s">
        <v>122</v>
      </c>
      <c r="E147" s="162" t="s">
        <v>209</v>
      </c>
      <c r="F147" s="163" t="s">
        <v>210</v>
      </c>
      <c r="G147" s="164" t="s">
        <v>181</v>
      </c>
      <c r="H147" s="165">
        <v>8.6999999999999993</v>
      </c>
      <c r="I147" s="166"/>
      <c r="J147" s="167">
        <f>ROUND(I147*H147,2)</f>
        <v>0</v>
      </c>
      <c r="K147" s="163" t="s">
        <v>158</v>
      </c>
      <c r="L147" s="33"/>
      <c r="M147" s="168" t="s">
        <v>1</v>
      </c>
      <c r="N147" s="169" t="s">
        <v>38</v>
      </c>
      <c r="O147" s="58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2" t="s">
        <v>144</v>
      </c>
      <c r="AT147" s="172" t="s">
        <v>122</v>
      </c>
      <c r="AU147" s="172" t="s">
        <v>83</v>
      </c>
      <c r="AY147" s="17" t="s">
        <v>119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7" t="s">
        <v>81</v>
      </c>
      <c r="BK147" s="173">
        <f>ROUND(I147*H147,2)</f>
        <v>0</v>
      </c>
      <c r="BL147" s="17" t="s">
        <v>144</v>
      </c>
      <c r="BM147" s="172" t="s">
        <v>211</v>
      </c>
    </row>
    <row r="148" spans="1:65" s="2" customFormat="1" ht="10.199999999999999">
      <c r="A148" s="32"/>
      <c r="B148" s="33"/>
      <c r="C148" s="32"/>
      <c r="D148" s="174" t="s">
        <v>129</v>
      </c>
      <c r="E148" s="32"/>
      <c r="F148" s="175" t="s">
        <v>212</v>
      </c>
      <c r="G148" s="32"/>
      <c r="H148" s="32"/>
      <c r="I148" s="96"/>
      <c r="J148" s="32"/>
      <c r="K148" s="32"/>
      <c r="L148" s="33"/>
      <c r="M148" s="176"/>
      <c r="N148" s="177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129</v>
      </c>
      <c r="AU148" s="17" t="s">
        <v>83</v>
      </c>
    </row>
    <row r="149" spans="1:65" s="13" customFormat="1" ht="10.199999999999999">
      <c r="B149" s="183"/>
      <c r="D149" s="174" t="s">
        <v>185</v>
      </c>
      <c r="E149" s="184" t="s">
        <v>1</v>
      </c>
      <c r="F149" s="185" t="s">
        <v>332</v>
      </c>
      <c r="H149" s="186">
        <v>8.6999999999999993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185</v>
      </c>
      <c r="AU149" s="184" t="s">
        <v>83</v>
      </c>
      <c r="AV149" s="13" t="s">
        <v>83</v>
      </c>
      <c r="AW149" s="13" t="s">
        <v>30</v>
      </c>
      <c r="AX149" s="13" t="s">
        <v>81</v>
      </c>
      <c r="AY149" s="184" t="s">
        <v>119</v>
      </c>
    </row>
    <row r="150" spans="1:65" s="2" customFormat="1" ht="16.5" customHeight="1">
      <c r="A150" s="32"/>
      <c r="B150" s="160"/>
      <c r="C150" s="161" t="s">
        <v>219</v>
      </c>
      <c r="D150" s="161" t="s">
        <v>122</v>
      </c>
      <c r="E150" s="162" t="s">
        <v>213</v>
      </c>
      <c r="F150" s="163" t="s">
        <v>214</v>
      </c>
      <c r="G150" s="164" t="s">
        <v>181</v>
      </c>
      <c r="H150" s="165">
        <v>2.04</v>
      </c>
      <c r="I150" s="166"/>
      <c r="J150" s="167">
        <f>ROUND(I150*H150,2)</f>
        <v>0</v>
      </c>
      <c r="K150" s="163" t="s">
        <v>158</v>
      </c>
      <c r="L150" s="33"/>
      <c r="M150" s="168" t="s">
        <v>1</v>
      </c>
      <c r="N150" s="169" t="s">
        <v>38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144</v>
      </c>
      <c r="AT150" s="172" t="s">
        <v>122</v>
      </c>
      <c r="AU150" s="172" t="s">
        <v>83</v>
      </c>
      <c r="AY150" s="17" t="s">
        <v>119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81</v>
      </c>
      <c r="BK150" s="173">
        <f>ROUND(I150*H150,2)</f>
        <v>0</v>
      </c>
      <c r="BL150" s="17" t="s">
        <v>144</v>
      </c>
      <c r="BM150" s="172" t="s">
        <v>215</v>
      </c>
    </row>
    <row r="151" spans="1:65" s="2" customFormat="1" ht="19.2">
      <c r="A151" s="32"/>
      <c r="B151" s="33"/>
      <c r="C151" s="32"/>
      <c r="D151" s="174" t="s">
        <v>129</v>
      </c>
      <c r="E151" s="32"/>
      <c r="F151" s="175" t="s">
        <v>216</v>
      </c>
      <c r="G151" s="32"/>
      <c r="H151" s="32"/>
      <c r="I151" s="96"/>
      <c r="J151" s="32"/>
      <c r="K151" s="32"/>
      <c r="L151" s="33"/>
      <c r="M151" s="176"/>
      <c r="N151" s="177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129</v>
      </c>
      <c r="AU151" s="17" t="s">
        <v>83</v>
      </c>
    </row>
    <row r="152" spans="1:65" s="2" customFormat="1" ht="19.2">
      <c r="A152" s="32"/>
      <c r="B152" s="33"/>
      <c r="C152" s="32"/>
      <c r="D152" s="174" t="s">
        <v>140</v>
      </c>
      <c r="E152" s="32"/>
      <c r="F152" s="178" t="s">
        <v>217</v>
      </c>
      <c r="G152" s="32"/>
      <c r="H152" s="32"/>
      <c r="I152" s="96"/>
      <c r="J152" s="32"/>
      <c r="K152" s="32"/>
      <c r="L152" s="33"/>
      <c r="M152" s="176"/>
      <c r="N152" s="177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140</v>
      </c>
      <c r="AU152" s="17" t="s">
        <v>83</v>
      </c>
    </row>
    <row r="153" spans="1:65" s="13" customFormat="1" ht="10.199999999999999">
      <c r="B153" s="183"/>
      <c r="D153" s="174" t="s">
        <v>185</v>
      </c>
      <c r="E153" s="184" t="s">
        <v>1</v>
      </c>
      <c r="F153" s="185" t="s">
        <v>335</v>
      </c>
      <c r="H153" s="186">
        <v>2.04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185</v>
      </c>
      <c r="AU153" s="184" t="s">
        <v>83</v>
      </c>
      <c r="AV153" s="13" t="s">
        <v>83</v>
      </c>
      <c r="AW153" s="13" t="s">
        <v>30</v>
      </c>
      <c r="AX153" s="13" t="s">
        <v>81</v>
      </c>
      <c r="AY153" s="184" t="s">
        <v>119</v>
      </c>
    </row>
    <row r="154" spans="1:65" s="2" customFormat="1" ht="16.5" customHeight="1">
      <c r="A154" s="32"/>
      <c r="B154" s="160"/>
      <c r="C154" s="161" t="s">
        <v>226</v>
      </c>
      <c r="D154" s="161" t="s">
        <v>122</v>
      </c>
      <c r="E154" s="162" t="s">
        <v>220</v>
      </c>
      <c r="F154" s="163" t="s">
        <v>221</v>
      </c>
      <c r="G154" s="164" t="s">
        <v>222</v>
      </c>
      <c r="H154" s="165">
        <v>55.66</v>
      </c>
      <c r="I154" s="166"/>
      <c r="J154" s="167">
        <f>ROUND(I154*H154,2)</f>
        <v>0</v>
      </c>
      <c r="K154" s="163" t="s">
        <v>158</v>
      </c>
      <c r="L154" s="33"/>
      <c r="M154" s="168" t="s">
        <v>1</v>
      </c>
      <c r="N154" s="169" t="s">
        <v>38</v>
      </c>
      <c r="O154" s="58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144</v>
      </c>
      <c r="AT154" s="172" t="s">
        <v>122</v>
      </c>
      <c r="AU154" s="172" t="s">
        <v>83</v>
      </c>
      <c r="AY154" s="17" t="s">
        <v>119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81</v>
      </c>
      <c r="BK154" s="173">
        <f>ROUND(I154*H154,2)</f>
        <v>0</v>
      </c>
      <c r="BL154" s="17" t="s">
        <v>144</v>
      </c>
      <c r="BM154" s="172" t="s">
        <v>223</v>
      </c>
    </row>
    <row r="155" spans="1:65" s="2" customFormat="1" ht="19.2">
      <c r="A155" s="32"/>
      <c r="B155" s="33"/>
      <c r="C155" s="32"/>
      <c r="D155" s="174" t="s">
        <v>129</v>
      </c>
      <c r="E155" s="32"/>
      <c r="F155" s="175" t="s">
        <v>224</v>
      </c>
      <c r="G155" s="32"/>
      <c r="H155" s="32"/>
      <c r="I155" s="96"/>
      <c r="J155" s="32"/>
      <c r="K155" s="32"/>
      <c r="L155" s="33"/>
      <c r="M155" s="176"/>
      <c r="N155" s="177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129</v>
      </c>
      <c r="AU155" s="17" t="s">
        <v>83</v>
      </c>
    </row>
    <row r="156" spans="1:65" s="13" customFormat="1" ht="10.199999999999999">
      <c r="B156" s="183"/>
      <c r="D156" s="174" t="s">
        <v>185</v>
      </c>
      <c r="E156" s="184" t="s">
        <v>1</v>
      </c>
      <c r="F156" s="185" t="s">
        <v>336</v>
      </c>
      <c r="H156" s="186">
        <v>55.66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185</v>
      </c>
      <c r="AU156" s="184" t="s">
        <v>83</v>
      </c>
      <c r="AV156" s="13" t="s">
        <v>83</v>
      </c>
      <c r="AW156" s="13" t="s">
        <v>30</v>
      </c>
      <c r="AX156" s="13" t="s">
        <v>81</v>
      </c>
      <c r="AY156" s="184" t="s">
        <v>119</v>
      </c>
    </row>
    <row r="157" spans="1:65" s="2" customFormat="1" ht="16.5" customHeight="1">
      <c r="A157" s="32"/>
      <c r="B157" s="160"/>
      <c r="C157" s="198" t="s">
        <v>234</v>
      </c>
      <c r="D157" s="198" t="s">
        <v>227</v>
      </c>
      <c r="E157" s="199" t="s">
        <v>228</v>
      </c>
      <c r="F157" s="200" t="s">
        <v>229</v>
      </c>
      <c r="G157" s="201" t="s">
        <v>230</v>
      </c>
      <c r="H157" s="202">
        <v>0.83499999999999996</v>
      </c>
      <c r="I157" s="203"/>
      <c r="J157" s="204">
        <f>ROUND(I157*H157,2)</f>
        <v>0</v>
      </c>
      <c r="K157" s="200" t="s">
        <v>158</v>
      </c>
      <c r="L157" s="205"/>
      <c r="M157" s="206" t="s">
        <v>1</v>
      </c>
      <c r="N157" s="207" t="s">
        <v>38</v>
      </c>
      <c r="O157" s="58"/>
      <c r="P157" s="170">
        <f>O157*H157</f>
        <v>0</v>
      </c>
      <c r="Q157" s="170">
        <v>1E-3</v>
      </c>
      <c r="R157" s="170">
        <f>Q157*H157</f>
        <v>8.3500000000000002E-4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219</v>
      </c>
      <c r="AT157" s="172" t="s">
        <v>227</v>
      </c>
      <c r="AU157" s="172" t="s">
        <v>83</v>
      </c>
      <c r="AY157" s="17" t="s">
        <v>119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81</v>
      </c>
      <c r="BK157" s="173">
        <f>ROUND(I157*H157,2)</f>
        <v>0</v>
      </c>
      <c r="BL157" s="17" t="s">
        <v>144</v>
      </c>
      <c r="BM157" s="172" t="s">
        <v>231</v>
      </c>
    </row>
    <row r="158" spans="1:65" s="2" customFormat="1" ht="10.199999999999999">
      <c r="A158" s="32"/>
      <c r="B158" s="33"/>
      <c r="C158" s="32"/>
      <c r="D158" s="174" t="s">
        <v>129</v>
      </c>
      <c r="E158" s="32"/>
      <c r="F158" s="175" t="s">
        <v>229</v>
      </c>
      <c r="G158" s="32"/>
      <c r="H158" s="32"/>
      <c r="I158" s="96"/>
      <c r="J158" s="32"/>
      <c r="K158" s="32"/>
      <c r="L158" s="33"/>
      <c r="M158" s="176"/>
      <c r="N158" s="17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129</v>
      </c>
      <c r="AU158" s="17" t="s">
        <v>83</v>
      </c>
    </row>
    <row r="159" spans="1:65" s="13" customFormat="1" ht="10.199999999999999">
      <c r="B159" s="183"/>
      <c r="D159" s="174" t="s">
        <v>185</v>
      </c>
      <c r="E159" s="184" t="s">
        <v>1</v>
      </c>
      <c r="F159" s="185" t="s">
        <v>336</v>
      </c>
      <c r="H159" s="186">
        <v>55.66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185</v>
      </c>
      <c r="AU159" s="184" t="s">
        <v>83</v>
      </c>
      <c r="AV159" s="13" t="s">
        <v>83</v>
      </c>
      <c r="AW159" s="13" t="s">
        <v>30</v>
      </c>
      <c r="AX159" s="13" t="s">
        <v>81</v>
      </c>
      <c r="AY159" s="184" t="s">
        <v>119</v>
      </c>
    </row>
    <row r="160" spans="1:65" s="13" customFormat="1" ht="10.199999999999999">
      <c r="B160" s="183"/>
      <c r="D160" s="174" t="s">
        <v>185</v>
      </c>
      <c r="F160" s="185" t="s">
        <v>337</v>
      </c>
      <c r="H160" s="186">
        <v>0.83499999999999996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185</v>
      </c>
      <c r="AU160" s="184" t="s">
        <v>83</v>
      </c>
      <c r="AV160" s="13" t="s">
        <v>83</v>
      </c>
      <c r="AW160" s="13" t="s">
        <v>3</v>
      </c>
      <c r="AX160" s="13" t="s">
        <v>81</v>
      </c>
      <c r="AY160" s="184" t="s">
        <v>119</v>
      </c>
    </row>
    <row r="161" spans="1:65" s="12" customFormat="1" ht="22.8" customHeight="1">
      <c r="B161" s="147"/>
      <c r="D161" s="148" t="s">
        <v>72</v>
      </c>
      <c r="E161" s="158" t="s">
        <v>118</v>
      </c>
      <c r="F161" s="158" t="s">
        <v>233</v>
      </c>
      <c r="I161" s="150"/>
      <c r="J161" s="159">
        <f>BK161</f>
        <v>0</v>
      </c>
      <c r="L161" s="147"/>
      <c r="M161" s="152"/>
      <c r="N161" s="153"/>
      <c r="O161" s="153"/>
      <c r="P161" s="154">
        <f>SUM(P162:P177)</f>
        <v>0</v>
      </c>
      <c r="Q161" s="153"/>
      <c r="R161" s="154">
        <f>SUM(R162:R177)</f>
        <v>34.247862400000002</v>
      </c>
      <c r="S161" s="153"/>
      <c r="T161" s="155">
        <f>SUM(T162:T177)</f>
        <v>0</v>
      </c>
      <c r="AR161" s="148" t="s">
        <v>81</v>
      </c>
      <c r="AT161" s="156" t="s">
        <v>72</v>
      </c>
      <c r="AU161" s="156" t="s">
        <v>81</v>
      </c>
      <c r="AY161" s="148" t="s">
        <v>119</v>
      </c>
      <c r="BK161" s="157">
        <f>SUM(BK162:BK177)</f>
        <v>0</v>
      </c>
    </row>
    <row r="162" spans="1:65" s="2" customFormat="1" ht="16.5" customHeight="1">
      <c r="A162" s="32"/>
      <c r="B162" s="160"/>
      <c r="C162" s="161" t="s">
        <v>240</v>
      </c>
      <c r="D162" s="161" t="s">
        <v>122</v>
      </c>
      <c r="E162" s="162" t="s">
        <v>235</v>
      </c>
      <c r="F162" s="163" t="s">
        <v>236</v>
      </c>
      <c r="G162" s="164" t="s">
        <v>222</v>
      </c>
      <c r="H162" s="165">
        <v>230.63</v>
      </c>
      <c r="I162" s="166"/>
      <c r="J162" s="167">
        <f>ROUND(I162*H162,2)</f>
        <v>0</v>
      </c>
      <c r="K162" s="163" t="s">
        <v>158</v>
      </c>
      <c r="L162" s="33"/>
      <c r="M162" s="168" t="s">
        <v>1</v>
      </c>
      <c r="N162" s="169" t="s">
        <v>38</v>
      </c>
      <c r="O162" s="58"/>
      <c r="P162" s="170">
        <f>O162*H162</f>
        <v>0</v>
      </c>
      <c r="Q162" s="170">
        <v>9.8479999999999998E-2</v>
      </c>
      <c r="R162" s="170">
        <f>Q162*H162</f>
        <v>22.7124424</v>
      </c>
      <c r="S162" s="170">
        <v>0</v>
      </c>
      <c r="T162" s="17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2" t="s">
        <v>144</v>
      </c>
      <c r="AT162" s="172" t="s">
        <v>122</v>
      </c>
      <c r="AU162" s="172" t="s">
        <v>83</v>
      </c>
      <c r="AY162" s="17" t="s">
        <v>119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7" t="s">
        <v>81</v>
      </c>
      <c r="BK162" s="173">
        <f>ROUND(I162*H162,2)</f>
        <v>0</v>
      </c>
      <c r="BL162" s="17" t="s">
        <v>144</v>
      </c>
      <c r="BM162" s="172" t="s">
        <v>237</v>
      </c>
    </row>
    <row r="163" spans="1:65" s="2" customFormat="1" ht="28.8">
      <c r="A163" s="32"/>
      <c r="B163" s="33"/>
      <c r="C163" s="32"/>
      <c r="D163" s="174" t="s">
        <v>129</v>
      </c>
      <c r="E163" s="32"/>
      <c r="F163" s="175" t="s">
        <v>238</v>
      </c>
      <c r="G163" s="32"/>
      <c r="H163" s="32"/>
      <c r="I163" s="96"/>
      <c r="J163" s="32"/>
      <c r="K163" s="32"/>
      <c r="L163" s="33"/>
      <c r="M163" s="176"/>
      <c r="N163" s="177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129</v>
      </c>
      <c r="AU163" s="17" t="s">
        <v>83</v>
      </c>
    </row>
    <row r="164" spans="1:65" s="13" customFormat="1" ht="10.199999999999999">
      <c r="B164" s="183"/>
      <c r="D164" s="174" t="s">
        <v>185</v>
      </c>
      <c r="E164" s="184" t="s">
        <v>1</v>
      </c>
      <c r="F164" s="185" t="s">
        <v>338</v>
      </c>
      <c r="H164" s="186">
        <v>230.63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185</v>
      </c>
      <c r="AU164" s="184" t="s">
        <v>83</v>
      </c>
      <c r="AV164" s="13" t="s">
        <v>83</v>
      </c>
      <c r="AW164" s="13" t="s">
        <v>30</v>
      </c>
      <c r="AX164" s="13" t="s">
        <v>81</v>
      </c>
      <c r="AY164" s="184" t="s">
        <v>119</v>
      </c>
    </row>
    <row r="165" spans="1:65" s="2" customFormat="1" ht="16.5" customHeight="1">
      <c r="A165" s="32"/>
      <c r="B165" s="160"/>
      <c r="C165" s="161" t="s">
        <v>247</v>
      </c>
      <c r="D165" s="161" t="s">
        <v>122</v>
      </c>
      <c r="E165" s="162" t="s">
        <v>241</v>
      </c>
      <c r="F165" s="163" t="s">
        <v>242</v>
      </c>
      <c r="G165" s="164" t="s">
        <v>222</v>
      </c>
      <c r="H165" s="165">
        <v>41.795000000000002</v>
      </c>
      <c r="I165" s="166"/>
      <c r="J165" s="167">
        <f>ROUND(I165*H165,2)</f>
        <v>0</v>
      </c>
      <c r="K165" s="163" t="s">
        <v>158</v>
      </c>
      <c r="L165" s="33"/>
      <c r="M165" s="168" t="s">
        <v>1</v>
      </c>
      <c r="N165" s="169" t="s">
        <v>38</v>
      </c>
      <c r="O165" s="58"/>
      <c r="P165" s="170">
        <f>O165*H165</f>
        <v>0</v>
      </c>
      <c r="Q165" s="170">
        <v>0.27600000000000002</v>
      </c>
      <c r="R165" s="170">
        <f>Q165*H165</f>
        <v>11.535420000000002</v>
      </c>
      <c r="S165" s="170">
        <v>0</v>
      </c>
      <c r="T165" s="17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2" t="s">
        <v>144</v>
      </c>
      <c r="AT165" s="172" t="s">
        <v>122</v>
      </c>
      <c r="AU165" s="172" t="s">
        <v>83</v>
      </c>
      <c r="AY165" s="17" t="s">
        <v>119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7" t="s">
        <v>81</v>
      </c>
      <c r="BK165" s="173">
        <f>ROUND(I165*H165,2)</f>
        <v>0</v>
      </c>
      <c r="BL165" s="17" t="s">
        <v>144</v>
      </c>
      <c r="BM165" s="172" t="s">
        <v>243</v>
      </c>
    </row>
    <row r="166" spans="1:65" s="2" customFormat="1" ht="10.199999999999999">
      <c r="A166" s="32"/>
      <c r="B166" s="33"/>
      <c r="C166" s="32"/>
      <c r="D166" s="174" t="s">
        <v>129</v>
      </c>
      <c r="E166" s="32"/>
      <c r="F166" s="175" t="s">
        <v>244</v>
      </c>
      <c r="G166" s="32"/>
      <c r="H166" s="32"/>
      <c r="I166" s="96"/>
      <c r="J166" s="32"/>
      <c r="K166" s="32"/>
      <c r="L166" s="33"/>
      <c r="M166" s="176"/>
      <c r="N166" s="177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129</v>
      </c>
      <c r="AU166" s="17" t="s">
        <v>83</v>
      </c>
    </row>
    <row r="167" spans="1:65" s="14" customFormat="1" ht="10.199999999999999">
      <c r="B167" s="191"/>
      <c r="D167" s="174" t="s">
        <v>185</v>
      </c>
      <c r="E167" s="192" t="s">
        <v>1</v>
      </c>
      <c r="F167" s="193" t="s">
        <v>245</v>
      </c>
      <c r="H167" s="192" t="s">
        <v>1</v>
      </c>
      <c r="I167" s="194"/>
      <c r="L167" s="191"/>
      <c r="M167" s="195"/>
      <c r="N167" s="196"/>
      <c r="O167" s="196"/>
      <c r="P167" s="196"/>
      <c r="Q167" s="196"/>
      <c r="R167" s="196"/>
      <c r="S167" s="196"/>
      <c r="T167" s="197"/>
      <c r="AT167" s="192" t="s">
        <v>185</v>
      </c>
      <c r="AU167" s="192" t="s">
        <v>83</v>
      </c>
      <c r="AV167" s="14" t="s">
        <v>81</v>
      </c>
      <c r="AW167" s="14" t="s">
        <v>30</v>
      </c>
      <c r="AX167" s="14" t="s">
        <v>73</v>
      </c>
      <c r="AY167" s="192" t="s">
        <v>119</v>
      </c>
    </row>
    <row r="168" spans="1:65" s="13" customFormat="1" ht="10.199999999999999">
      <c r="B168" s="183"/>
      <c r="D168" s="174" t="s">
        <v>185</v>
      </c>
      <c r="E168" s="184" t="s">
        <v>1</v>
      </c>
      <c r="F168" s="185" t="s">
        <v>339</v>
      </c>
      <c r="H168" s="186">
        <v>19.27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185</v>
      </c>
      <c r="AU168" s="184" t="s">
        <v>83</v>
      </c>
      <c r="AV168" s="13" t="s">
        <v>83</v>
      </c>
      <c r="AW168" s="13" t="s">
        <v>30</v>
      </c>
      <c r="AX168" s="13" t="s">
        <v>73</v>
      </c>
      <c r="AY168" s="184" t="s">
        <v>119</v>
      </c>
    </row>
    <row r="169" spans="1:65" s="14" customFormat="1" ht="10.199999999999999">
      <c r="B169" s="191"/>
      <c r="D169" s="174" t="s">
        <v>185</v>
      </c>
      <c r="E169" s="192" t="s">
        <v>1</v>
      </c>
      <c r="F169" s="193" t="s">
        <v>340</v>
      </c>
      <c r="H169" s="192" t="s">
        <v>1</v>
      </c>
      <c r="I169" s="194"/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185</v>
      </c>
      <c r="AU169" s="192" t="s">
        <v>83</v>
      </c>
      <c r="AV169" s="14" t="s">
        <v>81</v>
      </c>
      <c r="AW169" s="14" t="s">
        <v>30</v>
      </c>
      <c r="AX169" s="14" t="s">
        <v>73</v>
      </c>
      <c r="AY169" s="192" t="s">
        <v>119</v>
      </c>
    </row>
    <row r="170" spans="1:65" s="13" customFormat="1" ht="10.199999999999999">
      <c r="B170" s="183"/>
      <c r="D170" s="174" t="s">
        <v>185</v>
      </c>
      <c r="E170" s="184" t="s">
        <v>1</v>
      </c>
      <c r="F170" s="185" t="s">
        <v>341</v>
      </c>
      <c r="H170" s="186">
        <v>22.524999999999999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185</v>
      </c>
      <c r="AU170" s="184" t="s">
        <v>83</v>
      </c>
      <c r="AV170" s="13" t="s">
        <v>83</v>
      </c>
      <c r="AW170" s="13" t="s">
        <v>30</v>
      </c>
      <c r="AX170" s="13" t="s">
        <v>73</v>
      </c>
      <c r="AY170" s="184" t="s">
        <v>119</v>
      </c>
    </row>
    <row r="171" spans="1:65" s="15" customFormat="1" ht="10.199999999999999">
      <c r="B171" s="208"/>
      <c r="D171" s="174" t="s">
        <v>185</v>
      </c>
      <c r="E171" s="209" t="s">
        <v>1</v>
      </c>
      <c r="F171" s="210" t="s">
        <v>273</v>
      </c>
      <c r="H171" s="211">
        <v>41.795000000000002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185</v>
      </c>
      <c r="AU171" s="209" t="s">
        <v>83</v>
      </c>
      <c r="AV171" s="15" t="s">
        <v>144</v>
      </c>
      <c r="AW171" s="15" t="s">
        <v>30</v>
      </c>
      <c r="AX171" s="15" t="s">
        <v>81</v>
      </c>
      <c r="AY171" s="209" t="s">
        <v>119</v>
      </c>
    </row>
    <row r="172" spans="1:65" s="2" customFormat="1" ht="16.5" customHeight="1">
      <c r="A172" s="32"/>
      <c r="B172" s="160"/>
      <c r="C172" s="161" t="s">
        <v>252</v>
      </c>
      <c r="D172" s="161" t="s">
        <v>122</v>
      </c>
      <c r="E172" s="162" t="s">
        <v>248</v>
      </c>
      <c r="F172" s="163" t="s">
        <v>249</v>
      </c>
      <c r="G172" s="164" t="s">
        <v>222</v>
      </c>
      <c r="H172" s="165">
        <v>230.63</v>
      </c>
      <c r="I172" s="166"/>
      <c r="J172" s="167">
        <f>ROUND(I172*H172,2)</f>
        <v>0</v>
      </c>
      <c r="K172" s="163" t="s">
        <v>158</v>
      </c>
      <c r="L172" s="33"/>
      <c r="M172" s="168" t="s">
        <v>1</v>
      </c>
      <c r="N172" s="169" t="s">
        <v>38</v>
      </c>
      <c r="O172" s="58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144</v>
      </c>
      <c r="AT172" s="172" t="s">
        <v>122</v>
      </c>
      <c r="AU172" s="172" t="s">
        <v>83</v>
      </c>
      <c r="AY172" s="17" t="s">
        <v>119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81</v>
      </c>
      <c r="BK172" s="173">
        <f>ROUND(I172*H172,2)</f>
        <v>0</v>
      </c>
      <c r="BL172" s="17" t="s">
        <v>144</v>
      </c>
      <c r="BM172" s="172" t="s">
        <v>250</v>
      </c>
    </row>
    <row r="173" spans="1:65" s="2" customFormat="1" ht="10.199999999999999">
      <c r="A173" s="32"/>
      <c r="B173" s="33"/>
      <c r="C173" s="32"/>
      <c r="D173" s="174" t="s">
        <v>129</v>
      </c>
      <c r="E173" s="32"/>
      <c r="F173" s="175" t="s">
        <v>251</v>
      </c>
      <c r="G173" s="32"/>
      <c r="H173" s="32"/>
      <c r="I173" s="96"/>
      <c r="J173" s="32"/>
      <c r="K173" s="32"/>
      <c r="L173" s="33"/>
      <c r="M173" s="176"/>
      <c r="N173" s="177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129</v>
      </c>
      <c r="AU173" s="17" t="s">
        <v>83</v>
      </c>
    </row>
    <row r="174" spans="1:65" s="13" customFormat="1" ht="10.199999999999999">
      <c r="B174" s="183"/>
      <c r="D174" s="174" t="s">
        <v>185</v>
      </c>
      <c r="E174" s="184" t="s">
        <v>1</v>
      </c>
      <c r="F174" s="185" t="s">
        <v>338</v>
      </c>
      <c r="H174" s="186">
        <v>230.63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185</v>
      </c>
      <c r="AU174" s="184" t="s">
        <v>83</v>
      </c>
      <c r="AV174" s="13" t="s">
        <v>83</v>
      </c>
      <c r="AW174" s="13" t="s">
        <v>30</v>
      </c>
      <c r="AX174" s="13" t="s">
        <v>81</v>
      </c>
      <c r="AY174" s="184" t="s">
        <v>119</v>
      </c>
    </row>
    <row r="175" spans="1:65" s="2" customFormat="1" ht="16.5" customHeight="1">
      <c r="A175" s="32"/>
      <c r="B175" s="160"/>
      <c r="C175" s="161" t="s">
        <v>258</v>
      </c>
      <c r="D175" s="161" t="s">
        <v>122</v>
      </c>
      <c r="E175" s="162" t="s">
        <v>253</v>
      </c>
      <c r="F175" s="163" t="s">
        <v>254</v>
      </c>
      <c r="G175" s="164" t="s">
        <v>222</v>
      </c>
      <c r="H175" s="165">
        <v>230.63</v>
      </c>
      <c r="I175" s="166"/>
      <c r="J175" s="167">
        <f>ROUND(I175*H175,2)</f>
        <v>0</v>
      </c>
      <c r="K175" s="163" t="s">
        <v>158</v>
      </c>
      <c r="L175" s="33"/>
      <c r="M175" s="168" t="s">
        <v>1</v>
      </c>
      <c r="N175" s="169" t="s">
        <v>38</v>
      </c>
      <c r="O175" s="58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144</v>
      </c>
      <c r="AT175" s="172" t="s">
        <v>122</v>
      </c>
      <c r="AU175" s="172" t="s">
        <v>83</v>
      </c>
      <c r="AY175" s="17" t="s">
        <v>119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81</v>
      </c>
      <c r="BK175" s="173">
        <f>ROUND(I175*H175,2)</f>
        <v>0</v>
      </c>
      <c r="BL175" s="17" t="s">
        <v>144</v>
      </c>
      <c r="BM175" s="172" t="s">
        <v>255</v>
      </c>
    </row>
    <row r="176" spans="1:65" s="2" customFormat="1" ht="19.2">
      <c r="A176" s="32"/>
      <c r="B176" s="33"/>
      <c r="C176" s="32"/>
      <c r="D176" s="174" t="s">
        <v>129</v>
      </c>
      <c r="E176" s="32"/>
      <c r="F176" s="175" t="s">
        <v>256</v>
      </c>
      <c r="G176" s="32"/>
      <c r="H176" s="32"/>
      <c r="I176" s="96"/>
      <c r="J176" s="32"/>
      <c r="K176" s="32"/>
      <c r="L176" s="33"/>
      <c r="M176" s="176"/>
      <c r="N176" s="177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129</v>
      </c>
      <c r="AU176" s="17" t="s">
        <v>83</v>
      </c>
    </row>
    <row r="177" spans="1:65" s="13" customFormat="1" ht="10.199999999999999">
      <c r="B177" s="183"/>
      <c r="D177" s="174" t="s">
        <v>185</v>
      </c>
      <c r="E177" s="184" t="s">
        <v>1</v>
      </c>
      <c r="F177" s="185" t="s">
        <v>338</v>
      </c>
      <c r="H177" s="186">
        <v>230.63</v>
      </c>
      <c r="I177" s="187"/>
      <c r="L177" s="183"/>
      <c r="M177" s="188"/>
      <c r="N177" s="189"/>
      <c r="O177" s="189"/>
      <c r="P177" s="189"/>
      <c r="Q177" s="189"/>
      <c r="R177" s="189"/>
      <c r="S177" s="189"/>
      <c r="T177" s="190"/>
      <c r="AT177" s="184" t="s">
        <v>185</v>
      </c>
      <c r="AU177" s="184" t="s">
        <v>83</v>
      </c>
      <c r="AV177" s="13" t="s">
        <v>83</v>
      </c>
      <c r="AW177" s="13" t="s">
        <v>30</v>
      </c>
      <c r="AX177" s="13" t="s">
        <v>81</v>
      </c>
      <c r="AY177" s="184" t="s">
        <v>119</v>
      </c>
    </row>
    <row r="178" spans="1:65" s="12" customFormat="1" ht="22.8" customHeight="1">
      <c r="B178" s="147"/>
      <c r="D178" s="148" t="s">
        <v>72</v>
      </c>
      <c r="E178" s="158" t="s">
        <v>219</v>
      </c>
      <c r="F178" s="158" t="s">
        <v>257</v>
      </c>
      <c r="I178" s="150"/>
      <c r="J178" s="159">
        <f>BK178</f>
        <v>0</v>
      </c>
      <c r="L178" s="147"/>
      <c r="M178" s="152"/>
      <c r="N178" s="153"/>
      <c r="O178" s="153"/>
      <c r="P178" s="154">
        <f>SUM(P179:P180)</f>
        <v>0</v>
      </c>
      <c r="Q178" s="153"/>
      <c r="R178" s="154">
        <f>SUM(R179:R180)</f>
        <v>2.1775600000000002</v>
      </c>
      <c r="S178" s="153"/>
      <c r="T178" s="155">
        <f>SUM(T179:T180)</f>
        <v>0</v>
      </c>
      <c r="AR178" s="148" t="s">
        <v>81</v>
      </c>
      <c r="AT178" s="156" t="s">
        <v>72</v>
      </c>
      <c r="AU178" s="156" t="s">
        <v>81</v>
      </c>
      <c r="AY178" s="148" t="s">
        <v>119</v>
      </c>
      <c r="BK178" s="157">
        <f>SUM(BK179:BK180)</f>
        <v>0</v>
      </c>
    </row>
    <row r="179" spans="1:65" s="2" customFormat="1" ht="16.5" customHeight="1">
      <c r="A179" s="32"/>
      <c r="B179" s="160"/>
      <c r="C179" s="161" t="s">
        <v>8</v>
      </c>
      <c r="D179" s="161" t="s">
        <v>122</v>
      </c>
      <c r="E179" s="162" t="s">
        <v>259</v>
      </c>
      <c r="F179" s="163" t="s">
        <v>260</v>
      </c>
      <c r="G179" s="164" t="s">
        <v>261</v>
      </c>
      <c r="H179" s="165">
        <v>7</v>
      </c>
      <c r="I179" s="166"/>
      <c r="J179" s="167">
        <f>ROUND(I179*H179,2)</f>
        <v>0</v>
      </c>
      <c r="K179" s="163" t="s">
        <v>158</v>
      </c>
      <c r="L179" s="33"/>
      <c r="M179" s="168" t="s">
        <v>1</v>
      </c>
      <c r="N179" s="169" t="s">
        <v>38</v>
      </c>
      <c r="O179" s="58"/>
      <c r="P179" s="170">
        <f>O179*H179</f>
        <v>0</v>
      </c>
      <c r="Q179" s="170">
        <v>0.31108000000000002</v>
      </c>
      <c r="R179" s="170">
        <f>Q179*H179</f>
        <v>2.1775600000000002</v>
      </c>
      <c r="S179" s="170">
        <v>0</v>
      </c>
      <c r="T179" s="17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2" t="s">
        <v>144</v>
      </c>
      <c r="AT179" s="172" t="s">
        <v>122</v>
      </c>
      <c r="AU179" s="172" t="s">
        <v>83</v>
      </c>
      <c r="AY179" s="17" t="s">
        <v>119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7" t="s">
        <v>81</v>
      </c>
      <c r="BK179" s="173">
        <f>ROUND(I179*H179,2)</f>
        <v>0</v>
      </c>
      <c r="BL179" s="17" t="s">
        <v>144</v>
      </c>
      <c r="BM179" s="172" t="s">
        <v>342</v>
      </c>
    </row>
    <row r="180" spans="1:65" s="2" customFormat="1" ht="10.199999999999999">
      <c r="A180" s="32"/>
      <c r="B180" s="33"/>
      <c r="C180" s="32"/>
      <c r="D180" s="174" t="s">
        <v>129</v>
      </c>
      <c r="E180" s="32"/>
      <c r="F180" s="175" t="s">
        <v>263</v>
      </c>
      <c r="G180" s="32"/>
      <c r="H180" s="32"/>
      <c r="I180" s="96"/>
      <c r="J180" s="32"/>
      <c r="K180" s="32"/>
      <c r="L180" s="33"/>
      <c r="M180" s="176"/>
      <c r="N180" s="177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129</v>
      </c>
      <c r="AU180" s="17" t="s">
        <v>83</v>
      </c>
    </row>
    <row r="181" spans="1:65" s="12" customFormat="1" ht="22.8" customHeight="1">
      <c r="B181" s="147"/>
      <c r="D181" s="148" t="s">
        <v>72</v>
      </c>
      <c r="E181" s="158" t="s">
        <v>226</v>
      </c>
      <c r="F181" s="158" t="s">
        <v>264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SUM(P182:P195)</f>
        <v>0</v>
      </c>
      <c r="Q181" s="153"/>
      <c r="R181" s="154">
        <f>SUM(R182:R195)</f>
        <v>13.688640000000001</v>
      </c>
      <c r="S181" s="153"/>
      <c r="T181" s="155">
        <f>SUM(T182:T195)</f>
        <v>2.7720000000000002</v>
      </c>
      <c r="AR181" s="148" t="s">
        <v>81</v>
      </c>
      <c r="AT181" s="156" t="s">
        <v>72</v>
      </c>
      <c r="AU181" s="156" t="s">
        <v>81</v>
      </c>
      <c r="AY181" s="148" t="s">
        <v>119</v>
      </c>
      <c r="BK181" s="157">
        <f>SUM(BK182:BK195)</f>
        <v>0</v>
      </c>
    </row>
    <row r="182" spans="1:65" s="2" customFormat="1" ht="16.5" customHeight="1">
      <c r="A182" s="32"/>
      <c r="B182" s="160"/>
      <c r="C182" s="161" t="s">
        <v>274</v>
      </c>
      <c r="D182" s="161" t="s">
        <v>122</v>
      </c>
      <c r="E182" s="162" t="s">
        <v>343</v>
      </c>
      <c r="F182" s="163" t="s">
        <v>344</v>
      </c>
      <c r="G182" s="164" t="s">
        <v>267</v>
      </c>
      <c r="H182" s="165">
        <v>67.2</v>
      </c>
      <c r="I182" s="166"/>
      <c r="J182" s="167">
        <f>ROUND(I182*H182,2)</f>
        <v>0</v>
      </c>
      <c r="K182" s="163" t="s">
        <v>158</v>
      </c>
      <c r="L182" s="33"/>
      <c r="M182" s="168" t="s">
        <v>1</v>
      </c>
      <c r="N182" s="169" t="s">
        <v>38</v>
      </c>
      <c r="O182" s="58"/>
      <c r="P182" s="170">
        <f>O182*H182</f>
        <v>0</v>
      </c>
      <c r="Q182" s="170">
        <v>0.15540000000000001</v>
      </c>
      <c r="R182" s="170">
        <f>Q182*H182</f>
        <v>10.442880000000001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144</v>
      </c>
      <c r="AT182" s="172" t="s">
        <v>122</v>
      </c>
      <c r="AU182" s="172" t="s">
        <v>83</v>
      </c>
      <c r="AY182" s="17" t="s">
        <v>119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81</v>
      </c>
      <c r="BK182" s="173">
        <f>ROUND(I182*H182,2)</f>
        <v>0</v>
      </c>
      <c r="BL182" s="17" t="s">
        <v>144</v>
      </c>
      <c r="BM182" s="172" t="s">
        <v>345</v>
      </c>
    </row>
    <row r="183" spans="1:65" s="2" customFormat="1" ht="19.2">
      <c r="A183" s="32"/>
      <c r="B183" s="33"/>
      <c r="C183" s="32"/>
      <c r="D183" s="174" t="s">
        <v>129</v>
      </c>
      <c r="E183" s="32"/>
      <c r="F183" s="175" t="s">
        <v>346</v>
      </c>
      <c r="G183" s="32"/>
      <c r="H183" s="32"/>
      <c r="I183" s="96"/>
      <c r="J183" s="32"/>
      <c r="K183" s="32"/>
      <c r="L183" s="33"/>
      <c r="M183" s="176"/>
      <c r="N183" s="177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129</v>
      </c>
      <c r="AU183" s="17" t="s">
        <v>83</v>
      </c>
    </row>
    <row r="184" spans="1:65" s="13" customFormat="1" ht="10.199999999999999">
      <c r="B184" s="183"/>
      <c r="D184" s="174" t="s">
        <v>185</v>
      </c>
      <c r="E184" s="184" t="s">
        <v>1</v>
      </c>
      <c r="F184" s="185" t="s">
        <v>347</v>
      </c>
      <c r="H184" s="186">
        <v>67.2</v>
      </c>
      <c r="I184" s="187"/>
      <c r="L184" s="183"/>
      <c r="M184" s="188"/>
      <c r="N184" s="189"/>
      <c r="O184" s="189"/>
      <c r="P184" s="189"/>
      <c r="Q184" s="189"/>
      <c r="R184" s="189"/>
      <c r="S184" s="189"/>
      <c r="T184" s="190"/>
      <c r="AT184" s="184" t="s">
        <v>185</v>
      </c>
      <c r="AU184" s="184" t="s">
        <v>83</v>
      </c>
      <c r="AV184" s="13" t="s">
        <v>83</v>
      </c>
      <c r="AW184" s="13" t="s">
        <v>30</v>
      </c>
      <c r="AX184" s="13" t="s">
        <v>81</v>
      </c>
      <c r="AY184" s="184" t="s">
        <v>119</v>
      </c>
    </row>
    <row r="185" spans="1:65" s="2" customFormat="1" ht="16.5" customHeight="1">
      <c r="A185" s="32"/>
      <c r="B185" s="160"/>
      <c r="C185" s="198" t="s">
        <v>282</v>
      </c>
      <c r="D185" s="198" t="s">
        <v>227</v>
      </c>
      <c r="E185" s="199" t="s">
        <v>348</v>
      </c>
      <c r="F185" s="200" t="s">
        <v>349</v>
      </c>
      <c r="G185" s="201" t="s">
        <v>267</v>
      </c>
      <c r="H185" s="202">
        <v>67.2</v>
      </c>
      <c r="I185" s="203"/>
      <c r="J185" s="204">
        <f>ROUND(I185*H185,2)</f>
        <v>0</v>
      </c>
      <c r="K185" s="200" t="s">
        <v>158</v>
      </c>
      <c r="L185" s="205"/>
      <c r="M185" s="206" t="s">
        <v>1</v>
      </c>
      <c r="N185" s="207" t="s">
        <v>38</v>
      </c>
      <c r="O185" s="58"/>
      <c r="P185" s="170">
        <f>O185*H185</f>
        <v>0</v>
      </c>
      <c r="Q185" s="170">
        <v>4.8300000000000003E-2</v>
      </c>
      <c r="R185" s="170">
        <f>Q185*H185</f>
        <v>3.2457600000000002</v>
      </c>
      <c r="S185" s="170">
        <v>0</v>
      </c>
      <c r="T185" s="17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2" t="s">
        <v>219</v>
      </c>
      <c r="AT185" s="172" t="s">
        <v>227</v>
      </c>
      <c r="AU185" s="172" t="s">
        <v>83</v>
      </c>
      <c r="AY185" s="17" t="s">
        <v>119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7" t="s">
        <v>81</v>
      </c>
      <c r="BK185" s="173">
        <f>ROUND(I185*H185,2)</f>
        <v>0</v>
      </c>
      <c r="BL185" s="17" t="s">
        <v>144</v>
      </c>
      <c r="BM185" s="172" t="s">
        <v>350</v>
      </c>
    </row>
    <row r="186" spans="1:65" s="2" customFormat="1" ht="10.199999999999999">
      <c r="A186" s="32"/>
      <c r="B186" s="33"/>
      <c r="C186" s="32"/>
      <c r="D186" s="174" t="s">
        <v>129</v>
      </c>
      <c r="E186" s="32"/>
      <c r="F186" s="175" t="s">
        <v>349</v>
      </c>
      <c r="G186" s="32"/>
      <c r="H186" s="32"/>
      <c r="I186" s="96"/>
      <c r="J186" s="32"/>
      <c r="K186" s="32"/>
      <c r="L186" s="33"/>
      <c r="M186" s="176"/>
      <c r="N186" s="177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129</v>
      </c>
      <c r="AU186" s="17" t="s">
        <v>83</v>
      </c>
    </row>
    <row r="187" spans="1:65" s="13" customFormat="1" ht="10.199999999999999">
      <c r="B187" s="183"/>
      <c r="D187" s="174" t="s">
        <v>185</v>
      </c>
      <c r="E187" s="184" t="s">
        <v>1</v>
      </c>
      <c r="F187" s="185" t="s">
        <v>347</v>
      </c>
      <c r="H187" s="186">
        <v>67.2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185</v>
      </c>
      <c r="AU187" s="184" t="s">
        <v>83</v>
      </c>
      <c r="AV187" s="13" t="s">
        <v>83</v>
      </c>
      <c r="AW187" s="13" t="s">
        <v>30</v>
      </c>
      <c r="AX187" s="13" t="s">
        <v>81</v>
      </c>
      <c r="AY187" s="184" t="s">
        <v>119</v>
      </c>
    </row>
    <row r="188" spans="1:65" s="2" customFormat="1" ht="16.5" customHeight="1">
      <c r="A188" s="32"/>
      <c r="B188" s="160"/>
      <c r="C188" s="161" t="s">
        <v>288</v>
      </c>
      <c r="D188" s="161" t="s">
        <v>122</v>
      </c>
      <c r="E188" s="162" t="s">
        <v>289</v>
      </c>
      <c r="F188" s="163" t="s">
        <v>290</v>
      </c>
      <c r="G188" s="164" t="s">
        <v>222</v>
      </c>
      <c r="H188" s="165">
        <v>1155</v>
      </c>
      <c r="I188" s="166"/>
      <c r="J188" s="167">
        <f>ROUND(I188*H188,2)</f>
        <v>0</v>
      </c>
      <c r="K188" s="163" t="s">
        <v>158</v>
      </c>
      <c r="L188" s="33"/>
      <c r="M188" s="168" t="s">
        <v>1</v>
      </c>
      <c r="N188" s="169" t="s">
        <v>38</v>
      </c>
      <c r="O188" s="58"/>
      <c r="P188" s="170">
        <f>O188*H188</f>
        <v>0</v>
      </c>
      <c r="Q188" s="170">
        <v>0</v>
      </c>
      <c r="R188" s="170">
        <f>Q188*H188</f>
        <v>0</v>
      </c>
      <c r="S188" s="170">
        <v>2E-3</v>
      </c>
      <c r="T188" s="171">
        <f>S188*H188</f>
        <v>2.31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144</v>
      </c>
      <c r="AT188" s="172" t="s">
        <v>122</v>
      </c>
      <c r="AU188" s="172" t="s">
        <v>83</v>
      </c>
      <c r="AY188" s="17" t="s">
        <v>119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81</v>
      </c>
      <c r="BK188" s="173">
        <f>ROUND(I188*H188,2)</f>
        <v>0</v>
      </c>
      <c r="BL188" s="17" t="s">
        <v>144</v>
      </c>
      <c r="BM188" s="172" t="s">
        <v>291</v>
      </c>
    </row>
    <row r="189" spans="1:65" s="2" customFormat="1" ht="19.2">
      <c r="A189" s="32"/>
      <c r="B189" s="33"/>
      <c r="C189" s="32"/>
      <c r="D189" s="174" t="s">
        <v>129</v>
      </c>
      <c r="E189" s="32"/>
      <c r="F189" s="175" t="s">
        <v>292</v>
      </c>
      <c r="G189" s="32"/>
      <c r="H189" s="32"/>
      <c r="I189" s="96"/>
      <c r="J189" s="32"/>
      <c r="K189" s="32"/>
      <c r="L189" s="33"/>
      <c r="M189" s="176"/>
      <c r="N189" s="177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129</v>
      </c>
      <c r="AU189" s="17" t="s">
        <v>83</v>
      </c>
    </row>
    <row r="190" spans="1:65" s="2" customFormat="1" ht="19.2">
      <c r="A190" s="32"/>
      <c r="B190" s="33"/>
      <c r="C190" s="32"/>
      <c r="D190" s="174" t="s">
        <v>140</v>
      </c>
      <c r="E190" s="32"/>
      <c r="F190" s="178" t="s">
        <v>293</v>
      </c>
      <c r="G190" s="32"/>
      <c r="H190" s="32"/>
      <c r="I190" s="96"/>
      <c r="J190" s="32"/>
      <c r="K190" s="32"/>
      <c r="L190" s="33"/>
      <c r="M190" s="176"/>
      <c r="N190" s="177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140</v>
      </c>
      <c r="AU190" s="17" t="s">
        <v>83</v>
      </c>
    </row>
    <row r="191" spans="1:65" s="13" customFormat="1" ht="10.199999999999999">
      <c r="B191" s="183"/>
      <c r="D191" s="174" t="s">
        <v>185</v>
      </c>
      <c r="E191" s="184" t="s">
        <v>1</v>
      </c>
      <c r="F191" s="185" t="s">
        <v>351</v>
      </c>
      <c r="H191" s="186">
        <v>1155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185</v>
      </c>
      <c r="AU191" s="184" t="s">
        <v>83</v>
      </c>
      <c r="AV191" s="13" t="s">
        <v>83</v>
      </c>
      <c r="AW191" s="13" t="s">
        <v>30</v>
      </c>
      <c r="AX191" s="13" t="s">
        <v>81</v>
      </c>
      <c r="AY191" s="184" t="s">
        <v>119</v>
      </c>
    </row>
    <row r="192" spans="1:65" s="2" customFormat="1" ht="16.5" customHeight="1">
      <c r="A192" s="32"/>
      <c r="B192" s="160"/>
      <c r="C192" s="161" t="s">
        <v>295</v>
      </c>
      <c r="D192" s="161" t="s">
        <v>122</v>
      </c>
      <c r="E192" s="162" t="s">
        <v>296</v>
      </c>
      <c r="F192" s="163" t="s">
        <v>297</v>
      </c>
      <c r="G192" s="164" t="s">
        <v>222</v>
      </c>
      <c r="H192" s="165">
        <v>231</v>
      </c>
      <c r="I192" s="166"/>
      <c r="J192" s="167">
        <f>ROUND(I192*H192,2)</f>
        <v>0</v>
      </c>
      <c r="K192" s="163" t="s">
        <v>158</v>
      </c>
      <c r="L192" s="33"/>
      <c r="M192" s="168" t="s">
        <v>1</v>
      </c>
      <c r="N192" s="169" t="s">
        <v>38</v>
      </c>
      <c r="O192" s="58"/>
      <c r="P192" s="170">
        <f>O192*H192</f>
        <v>0</v>
      </c>
      <c r="Q192" s="170">
        <v>0</v>
      </c>
      <c r="R192" s="170">
        <f>Q192*H192</f>
        <v>0</v>
      </c>
      <c r="S192" s="170">
        <v>2E-3</v>
      </c>
      <c r="T192" s="171">
        <f>S192*H192</f>
        <v>0.46200000000000002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144</v>
      </c>
      <c r="AT192" s="172" t="s">
        <v>122</v>
      </c>
      <c r="AU192" s="172" t="s">
        <v>83</v>
      </c>
      <c r="AY192" s="17" t="s">
        <v>119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81</v>
      </c>
      <c r="BK192" s="173">
        <f>ROUND(I192*H192,2)</f>
        <v>0</v>
      </c>
      <c r="BL192" s="17" t="s">
        <v>144</v>
      </c>
      <c r="BM192" s="172" t="s">
        <v>352</v>
      </c>
    </row>
    <row r="193" spans="1:65" s="2" customFormat="1" ht="19.2">
      <c r="A193" s="32"/>
      <c r="B193" s="33"/>
      <c r="C193" s="32"/>
      <c r="D193" s="174" t="s">
        <v>129</v>
      </c>
      <c r="E193" s="32"/>
      <c r="F193" s="175" t="s">
        <v>299</v>
      </c>
      <c r="G193" s="32"/>
      <c r="H193" s="32"/>
      <c r="I193" s="96"/>
      <c r="J193" s="32"/>
      <c r="K193" s="32"/>
      <c r="L193" s="33"/>
      <c r="M193" s="176"/>
      <c r="N193" s="177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129</v>
      </c>
      <c r="AU193" s="17" t="s">
        <v>83</v>
      </c>
    </row>
    <row r="194" spans="1:65" s="2" customFormat="1" ht="19.2">
      <c r="A194" s="32"/>
      <c r="B194" s="33"/>
      <c r="C194" s="32"/>
      <c r="D194" s="174" t="s">
        <v>140</v>
      </c>
      <c r="E194" s="32"/>
      <c r="F194" s="178" t="s">
        <v>300</v>
      </c>
      <c r="G194" s="32"/>
      <c r="H194" s="32"/>
      <c r="I194" s="96"/>
      <c r="J194" s="32"/>
      <c r="K194" s="32"/>
      <c r="L194" s="33"/>
      <c r="M194" s="176"/>
      <c r="N194" s="177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140</v>
      </c>
      <c r="AU194" s="17" t="s">
        <v>83</v>
      </c>
    </row>
    <row r="195" spans="1:65" s="13" customFormat="1" ht="10.199999999999999">
      <c r="B195" s="183"/>
      <c r="D195" s="174" t="s">
        <v>185</v>
      </c>
      <c r="E195" s="184" t="s">
        <v>1</v>
      </c>
      <c r="F195" s="185" t="s">
        <v>353</v>
      </c>
      <c r="H195" s="186">
        <v>231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185</v>
      </c>
      <c r="AU195" s="184" t="s">
        <v>83</v>
      </c>
      <c r="AV195" s="13" t="s">
        <v>83</v>
      </c>
      <c r="AW195" s="13" t="s">
        <v>30</v>
      </c>
      <c r="AX195" s="13" t="s">
        <v>81</v>
      </c>
      <c r="AY195" s="184" t="s">
        <v>119</v>
      </c>
    </row>
    <row r="196" spans="1:65" s="12" customFormat="1" ht="22.8" customHeight="1">
      <c r="B196" s="147"/>
      <c r="D196" s="148" t="s">
        <v>72</v>
      </c>
      <c r="E196" s="158" t="s">
        <v>301</v>
      </c>
      <c r="F196" s="158" t="s">
        <v>302</v>
      </c>
      <c r="I196" s="150"/>
      <c r="J196" s="159">
        <f>BK196</f>
        <v>0</v>
      </c>
      <c r="L196" s="147"/>
      <c r="M196" s="152"/>
      <c r="N196" s="153"/>
      <c r="O196" s="153"/>
      <c r="P196" s="154">
        <f>SUM(P197:P208)</f>
        <v>0</v>
      </c>
      <c r="Q196" s="153"/>
      <c r="R196" s="154">
        <f>SUM(R197:R208)</f>
        <v>0</v>
      </c>
      <c r="S196" s="153"/>
      <c r="T196" s="155">
        <f>SUM(T197:T208)</f>
        <v>0</v>
      </c>
      <c r="AR196" s="148" t="s">
        <v>81</v>
      </c>
      <c r="AT196" s="156" t="s">
        <v>72</v>
      </c>
      <c r="AU196" s="156" t="s">
        <v>81</v>
      </c>
      <c r="AY196" s="148" t="s">
        <v>119</v>
      </c>
      <c r="BK196" s="157">
        <f>SUM(BK197:BK208)</f>
        <v>0</v>
      </c>
    </row>
    <row r="197" spans="1:65" s="2" customFormat="1" ht="16.5" customHeight="1">
      <c r="A197" s="32"/>
      <c r="B197" s="160"/>
      <c r="C197" s="161" t="s">
        <v>303</v>
      </c>
      <c r="D197" s="161" t="s">
        <v>122</v>
      </c>
      <c r="E197" s="162" t="s">
        <v>354</v>
      </c>
      <c r="F197" s="163" t="s">
        <v>355</v>
      </c>
      <c r="G197" s="164" t="s">
        <v>205</v>
      </c>
      <c r="H197" s="165">
        <v>5.6920000000000002</v>
      </c>
      <c r="I197" s="166"/>
      <c r="J197" s="167">
        <f>ROUND(I197*H197,2)</f>
        <v>0</v>
      </c>
      <c r="K197" s="163" t="s">
        <v>158</v>
      </c>
      <c r="L197" s="33"/>
      <c r="M197" s="168" t="s">
        <v>1</v>
      </c>
      <c r="N197" s="169" t="s">
        <v>38</v>
      </c>
      <c r="O197" s="58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2" t="s">
        <v>144</v>
      </c>
      <c r="AT197" s="172" t="s">
        <v>122</v>
      </c>
      <c r="AU197" s="172" t="s">
        <v>83</v>
      </c>
      <c r="AY197" s="17" t="s">
        <v>119</v>
      </c>
      <c r="BE197" s="173">
        <f>IF(N197="základní",J197,0)</f>
        <v>0</v>
      </c>
      <c r="BF197" s="173">
        <f>IF(N197="snížená",J197,0)</f>
        <v>0</v>
      </c>
      <c r="BG197" s="173">
        <f>IF(N197="zákl. přenesená",J197,0)</f>
        <v>0</v>
      </c>
      <c r="BH197" s="173">
        <f>IF(N197="sníž. přenesená",J197,0)</f>
        <v>0</v>
      </c>
      <c r="BI197" s="173">
        <f>IF(N197="nulová",J197,0)</f>
        <v>0</v>
      </c>
      <c r="BJ197" s="17" t="s">
        <v>81</v>
      </c>
      <c r="BK197" s="173">
        <f>ROUND(I197*H197,2)</f>
        <v>0</v>
      </c>
      <c r="BL197" s="17" t="s">
        <v>144</v>
      </c>
      <c r="BM197" s="172" t="s">
        <v>356</v>
      </c>
    </row>
    <row r="198" spans="1:65" s="2" customFormat="1" ht="10.199999999999999">
      <c r="A198" s="32"/>
      <c r="B198" s="33"/>
      <c r="C198" s="32"/>
      <c r="D198" s="174" t="s">
        <v>129</v>
      </c>
      <c r="E198" s="32"/>
      <c r="F198" s="175" t="s">
        <v>357</v>
      </c>
      <c r="G198" s="32"/>
      <c r="H198" s="32"/>
      <c r="I198" s="96"/>
      <c r="J198" s="32"/>
      <c r="K198" s="32"/>
      <c r="L198" s="33"/>
      <c r="M198" s="176"/>
      <c r="N198" s="177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129</v>
      </c>
      <c r="AU198" s="17" t="s">
        <v>83</v>
      </c>
    </row>
    <row r="199" spans="1:65" s="2" customFormat="1" ht="16.5" customHeight="1">
      <c r="A199" s="32"/>
      <c r="B199" s="160"/>
      <c r="C199" s="161" t="s">
        <v>7</v>
      </c>
      <c r="D199" s="161" t="s">
        <v>122</v>
      </c>
      <c r="E199" s="162" t="s">
        <v>358</v>
      </c>
      <c r="F199" s="163" t="s">
        <v>359</v>
      </c>
      <c r="G199" s="164" t="s">
        <v>205</v>
      </c>
      <c r="H199" s="165">
        <v>108.68</v>
      </c>
      <c r="I199" s="166"/>
      <c r="J199" s="167">
        <f>ROUND(I199*H199,2)</f>
        <v>0</v>
      </c>
      <c r="K199" s="163" t="s">
        <v>158</v>
      </c>
      <c r="L199" s="33"/>
      <c r="M199" s="168" t="s">
        <v>1</v>
      </c>
      <c r="N199" s="169" t="s">
        <v>38</v>
      </c>
      <c r="O199" s="58"/>
      <c r="P199" s="170">
        <f>O199*H199</f>
        <v>0</v>
      </c>
      <c r="Q199" s="170">
        <v>0</v>
      </c>
      <c r="R199" s="170">
        <f>Q199*H199</f>
        <v>0</v>
      </c>
      <c r="S199" s="170">
        <v>0</v>
      </c>
      <c r="T199" s="17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2" t="s">
        <v>144</v>
      </c>
      <c r="AT199" s="172" t="s">
        <v>122</v>
      </c>
      <c r="AU199" s="172" t="s">
        <v>83</v>
      </c>
      <c r="AY199" s="17" t="s">
        <v>119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7" t="s">
        <v>81</v>
      </c>
      <c r="BK199" s="173">
        <f>ROUND(I199*H199,2)</f>
        <v>0</v>
      </c>
      <c r="BL199" s="17" t="s">
        <v>144</v>
      </c>
      <c r="BM199" s="172" t="s">
        <v>360</v>
      </c>
    </row>
    <row r="200" spans="1:65" s="2" customFormat="1" ht="19.2">
      <c r="A200" s="32"/>
      <c r="B200" s="33"/>
      <c r="C200" s="32"/>
      <c r="D200" s="174" t="s">
        <v>129</v>
      </c>
      <c r="E200" s="32"/>
      <c r="F200" s="175" t="s">
        <v>311</v>
      </c>
      <c r="G200" s="32"/>
      <c r="H200" s="32"/>
      <c r="I200" s="96"/>
      <c r="J200" s="32"/>
      <c r="K200" s="32"/>
      <c r="L200" s="33"/>
      <c r="M200" s="176"/>
      <c r="N200" s="177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129</v>
      </c>
      <c r="AU200" s="17" t="s">
        <v>83</v>
      </c>
    </row>
    <row r="201" spans="1:65" s="13" customFormat="1" ht="10.199999999999999">
      <c r="B201" s="183"/>
      <c r="D201" s="174" t="s">
        <v>185</v>
      </c>
      <c r="E201" s="184" t="s">
        <v>1</v>
      </c>
      <c r="F201" s="185" t="s">
        <v>361</v>
      </c>
      <c r="H201" s="186">
        <v>108.68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185</v>
      </c>
      <c r="AU201" s="184" t="s">
        <v>83</v>
      </c>
      <c r="AV201" s="13" t="s">
        <v>83</v>
      </c>
      <c r="AW201" s="13" t="s">
        <v>30</v>
      </c>
      <c r="AX201" s="13" t="s">
        <v>81</v>
      </c>
      <c r="AY201" s="184" t="s">
        <v>119</v>
      </c>
    </row>
    <row r="202" spans="1:65" s="2" customFormat="1" ht="16.5" customHeight="1">
      <c r="A202" s="32"/>
      <c r="B202" s="160"/>
      <c r="C202" s="161" t="s">
        <v>312</v>
      </c>
      <c r="D202" s="161" t="s">
        <v>122</v>
      </c>
      <c r="E202" s="162" t="s">
        <v>362</v>
      </c>
      <c r="F202" s="163" t="s">
        <v>363</v>
      </c>
      <c r="G202" s="164" t="s">
        <v>205</v>
      </c>
      <c r="H202" s="165">
        <v>2.92</v>
      </c>
      <c r="I202" s="166"/>
      <c r="J202" s="167">
        <f>ROUND(I202*H202,2)</f>
        <v>0</v>
      </c>
      <c r="K202" s="163" t="s">
        <v>158</v>
      </c>
      <c r="L202" s="33"/>
      <c r="M202" s="168" t="s">
        <v>1</v>
      </c>
      <c r="N202" s="169" t="s">
        <v>38</v>
      </c>
      <c r="O202" s="58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2" t="s">
        <v>144</v>
      </c>
      <c r="AT202" s="172" t="s">
        <v>122</v>
      </c>
      <c r="AU202" s="172" t="s">
        <v>83</v>
      </c>
      <c r="AY202" s="17" t="s">
        <v>119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7" t="s">
        <v>81</v>
      </c>
      <c r="BK202" s="173">
        <f>ROUND(I202*H202,2)</f>
        <v>0</v>
      </c>
      <c r="BL202" s="17" t="s">
        <v>144</v>
      </c>
      <c r="BM202" s="172" t="s">
        <v>364</v>
      </c>
    </row>
    <row r="203" spans="1:65" s="2" customFormat="1" ht="19.2">
      <c r="A203" s="32"/>
      <c r="B203" s="33"/>
      <c r="C203" s="32"/>
      <c r="D203" s="174" t="s">
        <v>129</v>
      </c>
      <c r="E203" s="32"/>
      <c r="F203" s="175" t="s">
        <v>365</v>
      </c>
      <c r="G203" s="32"/>
      <c r="H203" s="32"/>
      <c r="I203" s="96"/>
      <c r="J203" s="32"/>
      <c r="K203" s="32"/>
      <c r="L203" s="33"/>
      <c r="M203" s="176"/>
      <c r="N203" s="177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129</v>
      </c>
      <c r="AU203" s="17" t="s">
        <v>83</v>
      </c>
    </row>
    <row r="204" spans="1:65" s="13" customFormat="1" ht="10.199999999999999">
      <c r="B204" s="183"/>
      <c r="D204" s="174" t="s">
        <v>185</v>
      </c>
      <c r="E204" s="184" t="s">
        <v>1</v>
      </c>
      <c r="F204" s="185" t="s">
        <v>366</v>
      </c>
      <c r="H204" s="186">
        <v>2.92</v>
      </c>
      <c r="I204" s="187"/>
      <c r="L204" s="183"/>
      <c r="M204" s="188"/>
      <c r="N204" s="189"/>
      <c r="O204" s="189"/>
      <c r="P204" s="189"/>
      <c r="Q204" s="189"/>
      <c r="R204" s="189"/>
      <c r="S204" s="189"/>
      <c r="T204" s="190"/>
      <c r="AT204" s="184" t="s">
        <v>185</v>
      </c>
      <c r="AU204" s="184" t="s">
        <v>83</v>
      </c>
      <c r="AV204" s="13" t="s">
        <v>83</v>
      </c>
      <c r="AW204" s="13" t="s">
        <v>30</v>
      </c>
      <c r="AX204" s="13" t="s">
        <v>81</v>
      </c>
      <c r="AY204" s="184" t="s">
        <v>119</v>
      </c>
    </row>
    <row r="205" spans="1:65" s="2" customFormat="1" ht="16.5" customHeight="1">
      <c r="A205" s="32"/>
      <c r="B205" s="160"/>
      <c r="C205" s="161" t="s">
        <v>319</v>
      </c>
      <c r="D205" s="161" t="s">
        <v>122</v>
      </c>
      <c r="E205" s="162" t="s">
        <v>313</v>
      </c>
      <c r="F205" s="163" t="s">
        <v>204</v>
      </c>
      <c r="G205" s="164" t="s">
        <v>205</v>
      </c>
      <c r="H205" s="165">
        <v>2.7719999999999998</v>
      </c>
      <c r="I205" s="166"/>
      <c r="J205" s="167">
        <f>ROUND(I205*H205,2)</f>
        <v>0</v>
      </c>
      <c r="K205" s="163" t="s">
        <v>158</v>
      </c>
      <c r="L205" s="33"/>
      <c r="M205" s="168" t="s">
        <v>1</v>
      </c>
      <c r="N205" s="169" t="s">
        <v>38</v>
      </c>
      <c r="O205" s="58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144</v>
      </c>
      <c r="AT205" s="172" t="s">
        <v>122</v>
      </c>
      <c r="AU205" s="172" t="s">
        <v>83</v>
      </c>
      <c r="AY205" s="17" t="s">
        <v>119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81</v>
      </c>
      <c r="BK205" s="173">
        <f>ROUND(I205*H205,2)</f>
        <v>0</v>
      </c>
      <c r="BL205" s="17" t="s">
        <v>144</v>
      </c>
      <c r="BM205" s="172" t="s">
        <v>314</v>
      </c>
    </row>
    <row r="206" spans="1:65" s="2" customFormat="1" ht="19.2">
      <c r="A206" s="32"/>
      <c r="B206" s="33"/>
      <c r="C206" s="32"/>
      <c r="D206" s="174" t="s">
        <v>129</v>
      </c>
      <c r="E206" s="32"/>
      <c r="F206" s="175" t="s">
        <v>207</v>
      </c>
      <c r="G206" s="32"/>
      <c r="H206" s="32"/>
      <c r="I206" s="96"/>
      <c r="J206" s="32"/>
      <c r="K206" s="32"/>
      <c r="L206" s="33"/>
      <c r="M206" s="176"/>
      <c r="N206" s="177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129</v>
      </c>
      <c r="AU206" s="17" t="s">
        <v>83</v>
      </c>
    </row>
    <row r="207" spans="1:65" s="14" customFormat="1" ht="10.199999999999999">
      <c r="B207" s="191"/>
      <c r="D207" s="174" t="s">
        <v>185</v>
      </c>
      <c r="E207" s="192" t="s">
        <v>1</v>
      </c>
      <c r="F207" s="193" t="s">
        <v>315</v>
      </c>
      <c r="H207" s="192" t="s">
        <v>1</v>
      </c>
      <c r="I207" s="194"/>
      <c r="L207" s="191"/>
      <c r="M207" s="195"/>
      <c r="N207" s="196"/>
      <c r="O207" s="196"/>
      <c r="P207" s="196"/>
      <c r="Q207" s="196"/>
      <c r="R207" s="196"/>
      <c r="S207" s="196"/>
      <c r="T207" s="197"/>
      <c r="AT207" s="192" t="s">
        <v>185</v>
      </c>
      <c r="AU207" s="192" t="s">
        <v>83</v>
      </c>
      <c r="AV207" s="14" t="s">
        <v>81</v>
      </c>
      <c r="AW207" s="14" t="s">
        <v>30</v>
      </c>
      <c r="AX207" s="14" t="s">
        <v>73</v>
      </c>
      <c r="AY207" s="192" t="s">
        <v>119</v>
      </c>
    </row>
    <row r="208" spans="1:65" s="13" customFormat="1" ht="10.199999999999999">
      <c r="B208" s="183"/>
      <c r="D208" s="174" t="s">
        <v>185</v>
      </c>
      <c r="E208" s="184" t="s">
        <v>1</v>
      </c>
      <c r="F208" s="185" t="s">
        <v>367</v>
      </c>
      <c r="H208" s="186">
        <v>2.7719999999999998</v>
      </c>
      <c r="I208" s="187"/>
      <c r="L208" s="183"/>
      <c r="M208" s="188"/>
      <c r="N208" s="189"/>
      <c r="O208" s="189"/>
      <c r="P208" s="189"/>
      <c r="Q208" s="189"/>
      <c r="R208" s="189"/>
      <c r="S208" s="189"/>
      <c r="T208" s="190"/>
      <c r="AT208" s="184" t="s">
        <v>185</v>
      </c>
      <c r="AU208" s="184" t="s">
        <v>83</v>
      </c>
      <c r="AV208" s="13" t="s">
        <v>83</v>
      </c>
      <c r="AW208" s="13" t="s">
        <v>30</v>
      </c>
      <c r="AX208" s="13" t="s">
        <v>81</v>
      </c>
      <c r="AY208" s="184" t="s">
        <v>119</v>
      </c>
    </row>
    <row r="209" spans="1:65" s="12" customFormat="1" ht="22.8" customHeight="1">
      <c r="B209" s="147"/>
      <c r="D209" s="148" t="s">
        <v>72</v>
      </c>
      <c r="E209" s="158" t="s">
        <v>317</v>
      </c>
      <c r="F209" s="158" t="s">
        <v>318</v>
      </c>
      <c r="I209" s="150"/>
      <c r="J209" s="159">
        <f>BK209</f>
        <v>0</v>
      </c>
      <c r="L209" s="147"/>
      <c r="M209" s="152"/>
      <c r="N209" s="153"/>
      <c r="O209" s="153"/>
      <c r="P209" s="154">
        <f>SUM(P210:P211)</f>
        <v>0</v>
      </c>
      <c r="Q209" s="153"/>
      <c r="R209" s="154">
        <f>SUM(R210:R211)</f>
        <v>0</v>
      </c>
      <c r="S209" s="153"/>
      <c r="T209" s="155">
        <f>SUM(T210:T211)</f>
        <v>0</v>
      </c>
      <c r="AR209" s="148" t="s">
        <v>81</v>
      </c>
      <c r="AT209" s="156" t="s">
        <v>72</v>
      </c>
      <c r="AU209" s="156" t="s">
        <v>81</v>
      </c>
      <c r="AY209" s="148" t="s">
        <v>119</v>
      </c>
      <c r="BK209" s="157">
        <f>SUM(BK210:BK211)</f>
        <v>0</v>
      </c>
    </row>
    <row r="210" spans="1:65" s="2" customFormat="1" ht="16.5" customHeight="1">
      <c r="A210" s="32"/>
      <c r="B210" s="160"/>
      <c r="C210" s="161" t="s">
        <v>368</v>
      </c>
      <c r="D210" s="161" t="s">
        <v>122</v>
      </c>
      <c r="E210" s="162" t="s">
        <v>320</v>
      </c>
      <c r="F210" s="163" t="s">
        <v>321</v>
      </c>
      <c r="G210" s="164" t="s">
        <v>205</v>
      </c>
      <c r="H210" s="165">
        <v>50.115000000000002</v>
      </c>
      <c r="I210" s="166"/>
      <c r="J210" s="167">
        <f>ROUND(I210*H210,2)</f>
        <v>0</v>
      </c>
      <c r="K210" s="163" t="s">
        <v>158</v>
      </c>
      <c r="L210" s="33"/>
      <c r="M210" s="168" t="s">
        <v>1</v>
      </c>
      <c r="N210" s="169" t="s">
        <v>38</v>
      </c>
      <c r="O210" s="58"/>
      <c r="P210" s="170">
        <f>O210*H210</f>
        <v>0</v>
      </c>
      <c r="Q210" s="170">
        <v>0</v>
      </c>
      <c r="R210" s="170">
        <f>Q210*H210</f>
        <v>0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144</v>
      </c>
      <c r="AT210" s="172" t="s">
        <v>122</v>
      </c>
      <c r="AU210" s="172" t="s">
        <v>83</v>
      </c>
      <c r="AY210" s="17" t="s">
        <v>119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81</v>
      </c>
      <c r="BK210" s="173">
        <f>ROUND(I210*H210,2)</f>
        <v>0</v>
      </c>
      <c r="BL210" s="17" t="s">
        <v>144</v>
      </c>
      <c r="BM210" s="172" t="s">
        <v>322</v>
      </c>
    </row>
    <row r="211" spans="1:65" s="2" customFormat="1" ht="19.2">
      <c r="A211" s="32"/>
      <c r="B211" s="33"/>
      <c r="C211" s="32"/>
      <c r="D211" s="174" t="s">
        <v>129</v>
      </c>
      <c r="E211" s="32"/>
      <c r="F211" s="175" t="s">
        <v>323</v>
      </c>
      <c r="G211" s="32"/>
      <c r="H211" s="32"/>
      <c r="I211" s="96"/>
      <c r="J211" s="32"/>
      <c r="K211" s="32"/>
      <c r="L211" s="33"/>
      <c r="M211" s="179"/>
      <c r="N211" s="180"/>
      <c r="O211" s="181"/>
      <c r="P211" s="181"/>
      <c r="Q211" s="181"/>
      <c r="R211" s="181"/>
      <c r="S211" s="181"/>
      <c r="T211" s="18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129</v>
      </c>
      <c r="AU211" s="17" t="s">
        <v>83</v>
      </c>
    </row>
    <row r="212" spans="1:65" s="2" customFormat="1" ht="6.9" customHeight="1">
      <c r="A212" s="32"/>
      <c r="B212" s="47"/>
      <c r="C212" s="48"/>
      <c r="D212" s="48"/>
      <c r="E212" s="48"/>
      <c r="F212" s="48"/>
      <c r="G212" s="48"/>
      <c r="H212" s="48"/>
      <c r="I212" s="120"/>
      <c r="J212" s="48"/>
      <c r="K212" s="48"/>
      <c r="L212" s="33"/>
      <c r="M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</sheetData>
  <autoFilter ref="C122:K21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20-2-0 - Vedlejší a ostat...</vt:lpstr>
      <vt:lpstr>20-2-1 - MK-12d SO 101</vt:lpstr>
      <vt:lpstr>20-2-2 - MK-12d SO 102</vt:lpstr>
      <vt:lpstr>'20-2-0 - Vedlejší a ostat...'!Názvy_tisku</vt:lpstr>
      <vt:lpstr>'20-2-1 - MK-12d SO 101'!Názvy_tisku</vt:lpstr>
      <vt:lpstr>'20-2-2 - MK-12d SO 102'!Názvy_tisku</vt:lpstr>
      <vt:lpstr>'Rekapitulace stavby'!Názvy_tisku</vt:lpstr>
      <vt:lpstr>'20-2-0 - Vedlejší a ostat...'!Oblast_tisku</vt:lpstr>
      <vt:lpstr>'20-2-1 - MK-12d SO 101'!Oblast_tisku</vt:lpstr>
      <vt:lpstr>'20-2-2 - MK-12d SO 102'!Oblast_tisku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pavel.ibl</dc:creator>
  <cp:lastModifiedBy>Pavel</cp:lastModifiedBy>
  <dcterms:created xsi:type="dcterms:W3CDTF">2020-04-19T18:42:39Z</dcterms:created>
  <dcterms:modified xsi:type="dcterms:W3CDTF">2020-04-19T18:43:26Z</dcterms:modified>
</cp:coreProperties>
</file>